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\Documents\"/>
    </mc:Choice>
  </mc:AlternateContent>
  <xr:revisionPtr revIDLastSave="0" documentId="8_{81221FA7-851D-4C9D-AE47-CA768DA9579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over Crop Mixes Calculator (B)" sheetId="1" r:id="rId1"/>
    <sheet name="Printable Results (B)" sheetId="2" r:id="rId2"/>
    <sheet name="Input- Seeding Rates" sheetId="4" r:id="rId3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2" l="1"/>
  <c r="M24" i="2"/>
  <c r="M18" i="2"/>
  <c r="M14" i="2"/>
  <c r="M10" i="2"/>
  <c r="E5" i="2"/>
  <c r="C8" i="2"/>
  <c r="E5" i="1"/>
  <c r="E4" i="2"/>
  <c r="E3" i="2"/>
  <c r="E2" i="2"/>
  <c r="C11" i="1"/>
  <c r="E11" i="1"/>
  <c r="C9" i="1"/>
  <c r="E9" i="1"/>
  <c r="D8" i="1"/>
  <c r="B9" i="1"/>
  <c r="B12" i="4"/>
  <c r="B16" i="4"/>
  <c r="B15" i="4"/>
  <c r="B13" i="4"/>
  <c r="C28" i="2"/>
  <c r="D26" i="2"/>
  <c r="H28" i="2"/>
  <c r="J28" i="2"/>
  <c r="E28" i="2"/>
  <c r="B28" i="2"/>
  <c r="C27" i="2"/>
  <c r="H27" i="2"/>
  <c r="J27" i="2"/>
  <c r="E27" i="2"/>
  <c r="B27" i="2"/>
  <c r="C24" i="2"/>
  <c r="D22" i="2"/>
  <c r="H24" i="2"/>
  <c r="J24" i="2"/>
  <c r="E24" i="2"/>
  <c r="B24" i="2"/>
  <c r="C23" i="2"/>
  <c r="H23" i="2"/>
  <c r="J23" i="2"/>
  <c r="E23" i="2"/>
  <c r="B23" i="2"/>
  <c r="B21" i="2"/>
  <c r="C18" i="2"/>
  <c r="D16" i="2"/>
  <c r="H18" i="2"/>
  <c r="J18" i="2"/>
  <c r="E18" i="2"/>
  <c r="B18" i="2"/>
  <c r="C17" i="2"/>
  <c r="H17" i="2"/>
  <c r="J17" i="2"/>
  <c r="E17" i="2"/>
  <c r="B17" i="2"/>
  <c r="C14" i="2"/>
  <c r="D12" i="2"/>
  <c r="H14" i="2"/>
  <c r="J14" i="2"/>
  <c r="E14" i="2"/>
  <c r="B14" i="2"/>
  <c r="C13" i="2"/>
  <c r="H13" i="2"/>
  <c r="J13" i="2"/>
  <c r="E13" i="2"/>
  <c r="B13" i="2"/>
  <c r="C10" i="2"/>
  <c r="D7" i="2"/>
  <c r="H10" i="2"/>
  <c r="J10" i="2"/>
  <c r="E10" i="2"/>
  <c r="B10" i="2"/>
  <c r="C9" i="2"/>
  <c r="H9" i="2"/>
  <c r="J9" i="2"/>
  <c r="E9" i="2"/>
  <c r="B9" i="2"/>
  <c r="H8" i="2"/>
  <c r="J8" i="2"/>
  <c r="E8" i="2"/>
  <c r="B8" i="2"/>
  <c r="C32" i="1"/>
  <c r="D30" i="1"/>
  <c r="I32" i="1"/>
  <c r="K32" i="1"/>
  <c r="E32" i="1"/>
  <c r="B32" i="1"/>
  <c r="C31" i="1"/>
  <c r="I31" i="1"/>
  <c r="K31" i="1"/>
  <c r="E31" i="1"/>
  <c r="B31" i="1"/>
  <c r="C27" i="1"/>
  <c r="D25" i="1"/>
  <c r="I27" i="1"/>
  <c r="K27" i="1"/>
  <c r="E27" i="1"/>
  <c r="B27" i="1"/>
  <c r="C26" i="1"/>
  <c r="I26" i="1"/>
  <c r="K26" i="1"/>
  <c r="E26" i="1"/>
  <c r="B26" i="1"/>
  <c r="C21" i="1"/>
  <c r="D19" i="1"/>
  <c r="I21" i="1"/>
  <c r="K21" i="1"/>
  <c r="E21" i="1"/>
  <c r="B21" i="1"/>
  <c r="C20" i="1"/>
  <c r="I20" i="1"/>
  <c r="K20" i="1"/>
  <c r="E20" i="1"/>
  <c r="B20" i="1"/>
  <c r="C16" i="1"/>
  <c r="D14" i="1"/>
  <c r="I16" i="1"/>
  <c r="K16" i="1"/>
  <c r="E16" i="1"/>
  <c r="B16" i="1"/>
  <c r="C15" i="1"/>
  <c r="I15" i="1"/>
  <c r="K15" i="1"/>
  <c r="E15" i="1"/>
  <c r="B15" i="1"/>
  <c r="I11" i="1"/>
  <c r="K11" i="1"/>
  <c r="B11" i="1"/>
  <c r="C10" i="1"/>
  <c r="I10" i="1"/>
  <c r="K10" i="1"/>
  <c r="E10" i="1"/>
  <c r="B10" i="1"/>
  <c r="I9" i="1"/>
  <c r="K9" i="1"/>
</calcChain>
</file>

<file path=xl/sharedStrings.xml><?xml version="1.0" encoding="utf-8"?>
<sst xmlns="http://schemas.openxmlformats.org/spreadsheetml/2006/main" count="599" uniqueCount="36">
  <si>
    <t>I'm trying to cover crop:</t>
  </si>
  <si>
    <t>* ALL RATES LISTED ARE FOR BROADCASTING SEED</t>
  </si>
  <si>
    <t>Number of Rows</t>
  </si>
  <si>
    <t>Row Width</t>
  </si>
  <si>
    <t>ft</t>
  </si>
  <si>
    <t>Row Length</t>
  </si>
  <si>
    <t>Total</t>
  </si>
  <si>
    <t>sq ft</t>
  </si>
  <si>
    <t>Cool Season Mixes</t>
  </si>
  <si>
    <t xml:space="preserve">Cover Crop Recipe </t>
  </si>
  <si>
    <t xml:space="preserve">for  </t>
  </si>
  <si>
    <t>rows</t>
  </si>
  <si>
    <t>row</t>
  </si>
  <si>
    <t>oz</t>
  </si>
  <si>
    <t>lbs</t>
  </si>
  <si>
    <t>Warm Season Mixes</t>
  </si>
  <si>
    <t>Cover Crop Mixes</t>
  </si>
  <si>
    <t>Seeding Rate for Broadcasting</t>
  </si>
  <si>
    <t>Cereal Winter Rye</t>
  </si>
  <si>
    <t>Hairy Vetch</t>
  </si>
  <si>
    <t>Oats</t>
  </si>
  <si>
    <t>Crimson Clover</t>
  </si>
  <si>
    <t>Sorghum Sudangrass</t>
  </si>
  <si>
    <t>lb</t>
  </si>
  <si>
    <t>Cowpeas</t>
  </si>
  <si>
    <t>Japanese Millet</t>
  </si>
  <si>
    <t>Soybeans</t>
  </si>
  <si>
    <t>Cover Crop Mixes List</t>
  </si>
  <si>
    <t>Input information into the cells that are red.</t>
  </si>
  <si>
    <t xml:space="preserve">Cells that are blue are linked to formulas, so if you edit those you will need to alter the formulas. </t>
  </si>
  <si>
    <t xml:space="preserve">*All seeding rates came from the following resources. If a range was given, the highest number was used.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</si>
  <si>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Clark, A. 2007. Managing cover crops profitably, 3rd edition. Sustainable Agriculture Network, Beltsville, MD. (Available online at: http://www.sare.org/SARE-Nationwide/Learning-Center/Books/Managing-Cover-Crops-Profitably-3rd-Edition)   </t>
  </si>
  <si>
    <t xml:space="preserve">Dawling, Pam. 2013. Sustainable Market Farming: Intensive Vegetable Production on a Few Acres: Chapter 19: Cover Crops Chart (pp124-133). British Columbia, Canada. New Society Publishers.   </t>
  </si>
  <si>
    <t>Price</t>
  </si>
  <si>
    <t>Total Cost</t>
  </si>
  <si>
    <t xml:space="preserve">Total cost: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</si>
</sst>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0"/>
      <color rgb="FF000000"/>
      <name val="Arial"/>
    </font>
    <font>
      <b/>
      <sz val="12"/>
      <name val="Candara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14"/>
      <name val="Comic Sans MS"/>
      <family val="4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omic Sans MS"/>
      <family val="4"/>
    </font>
    <font>
      <b/>
      <sz val="12"/>
      <color rgb="FF000000"/>
      <name val="Candara"/>
      <family val="2"/>
    </font>
    <font>
      <b/>
      <sz val="14"/>
      <color rgb="FF000000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4" tint="0.79998168889431442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rgb="FFD0E0E3"/>
      </patternFill>
    </fill>
  </fills>
  <borders count="3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indexed="64"/>
      </left>
      <right style="thick">
        <color rgb="FF000000"/>
      </right>
      <top style="thick">
        <color rgb="FF000000"/>
      </top>
      <bottom/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4" fillId="0" borderId="6" xfId="0" applyFont="1" applyBorder="1" applyAlignment="1"/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1" xfId="0" applyFont="1" applyBorder="1" applyAlignment="1"/>
    <xf numFmtId="0" fontId="4" fillId="0" borderId="10" xfId="0" applyFont="1" applyBorder="1" applyAlignment="1"/>
    <xf numFmtId="0" fontId="1" fillId="0" borderId="12" xfId="0" applyFont="1" applyBorder="1" applyAlignment="1"/>
    <xf numFmtId="0" fontId="4" fillId="0" borderId="11" xfId="0" applyFont="1" applyBorder="1" applyAlignment="1"/>
    <xf numFmtId="0" fontId="1" fillId="0" borderId="12" xfId="0" applyFont="1" applyBorder="1"/>
    <xf numFmtId="0" fontId="4" fillId="0" borderId="12" xfId="0" applyFont="1" applyBorder="1" applyAlignment="1"/>
    <xf numFmtId="0" fontId="1" fillId="0" borderId="13" xfId="0" applyFont="1" applyBorder="1"/>
    <xf numFmtId="0" fontId="4" fillId="0" borderId="12" xfId="0" applyFont="1" applyBorder="1"/>
    <xf numFmtId="0" fontId="1" fillId="0" borderId="2" xfId="0" applyFont="1" applyBorder="1" applyAlignment="1"/>
    <xf numFmtId="0" fontId="4" fillId="0" borderId="13" xfId="0" applyFont="1" applyBorder="1"/>
    <xf numFmtId="0" fontId="4" fillId="0" borderId="2" xfId="0" applyFont="1" applyBorder="1" applyAlignment="1"/>
    <xf numFmtId="0" fontId="6" fillId="0" borderId="13" xfId="0" applyFont="1" applyBorder="1"/>
    <xf numFmtId="0" fontId="1" fillId="2" borderId="1" xfId="0" applyFont="1" applyFill="1" applyBorder="1"/>
    <xf numFmtId="0" fontId="4" fillId="2" borderId="1" xfId="0" applyFont="1" applyFill="1" applyBorder="1"/>
    <xf numFmtId="0" fontId="9" fillId="2" borderId="2" xfId="0" applyFont="1" applyFill="1" applyBorder="1"/>
    <xf numFmtId="0" fontId="4" fillId="2" borderId="2" xfId="0" applyFont="1" applyFill="1" applyBorder="1" applyAlignment="1"/>
    <xf numFmtId="3" fontId="4" fillId="2" borderId="2" xfId="0" applyNumberFormat="1" applyFont="1" applyFill="1" applyBorder="1"/>
    <xf numFmtId="0" fontId="4" fillId="2" borderId="3" xfId="0" applyFont="1" applyFill="1" applyBorder="1" applyAlignment="1"/>
    <xf numFmtId="0" fontId="4" fillId="2" borderId="0" xfId="0" applyFont="1" applyFill="1"/>
    <xf numFmtId="1" fontId="4" fillId="2" borderId="2" xfId="0" applyNumberFormat="1" applyFont="1" applyFill="1" applyBorder="1" applyAlignment="1"/>
    <xf numFmtId="0" fontId="6" fillId="2" borderId="6" xfId="0" applyFont="1" applyFill="1" applyBorder="1"/>
    <xf numFmtId="0" fontId="4" fillId="2" borderId="4" xfId="0" applyFont="1" applyFill="1" applyBorder="1"/>
    <xf numFmtId="0" fontId="9" fillId="2" borderId="0" xfId="0" applyFont="1" applyFill="1"/>
    <xf numFmtId="0" fontId="4" fillId="2" borderId="0" xfId="0" applyFont="1" applyFill="1" applyAlignment="1"/>
    <xf numFmtId="3" fontId="4" fillId="2" borderId="0" xfId="0" applyNumberFormat="1" applyFont="1" applyFill="1"/>
    <xf numFmtId="0" fontId="1" fillId="2" borderId="4" xfId="0" applyFont="1" applyFill="1" applyBorder="1"/>
    <xf numFmtId="0" fontId="4" fillId="2" borderId="6" xfId="0" applyFont="1" applyFill="1" applyBorder="1" applyAlignment="1"/>
    <xf numFmtId="164" fontId="4" fillId="2" borderId="0" xfId="0" applyNumberFormat="1" applyFont="1" applyFill="1" applyAlignment="1"/>
    <xf numFmtId="0" fontId="4" fillId="2" borderId="8" xfId="0" applyFont="1" applyFill="1" applyBorder="1"/>
    <xf numFmtId="1" fontId="1" fillId="0" borderId="0" xfId="0" applyNumberFormat="1" applyFont="1"/>
    <xf numFmtId="0" fontId="9" fillId="2" borderId="9" xfId="0" applyFont="1" applyFill="1" applyBorder="1"/>
    <xf numFmtId="0" fontId="4" fillId="2" borderId="9" xfId="0" applyFont="1" applyFill="1" applyBorder="1" applyAlignment="1"/>
    <xf numFmtId="3" fontId="4" fillId="2" borderId="9" xfId="0" applyNumberFormat="1" applyFont="1" applyFill="1" applyBorder="1"/>
    <xf numFmtId="0" fontId="4" fillId="2" borderId="10" xfId="0" applyFont="1" applyFill="1" applyBorder="1" applyAlignment="1"/>
    <xf numFmtId="0" fontId="4" fillId="2" borderId="9" xfId="0" applyFont="1" applyFill="1" applyBorder="1"/>
    <xf numFmtId="0" fontId="1" fillId="0" borderId="1" xfId="0" applyFont="1" applyBorder="1" applyAlignment="1"/>
    <xf numFmtId="164" fontId="4" fillId="2" borderId="9" xfId="0" applyNumberFormat="1" applyFont="1" applyFill="1" applyBorder="1" applyAlignment="1"/>
    <xf numFmtId="0" fontId="6" fillId="2" borderId="10" xfId="0" applyFont="1" applyFill="1" applyBorder="1"/>
    <xf numFmtId="0" fontId="1" fillId="2" borderId="8" xfId="0" applyFont="1" applyFill="1" applyBorder="1"/>
    <xf numFmtId="0" fontId="4" fillId="0" borderId="2" xfId="0" applyFont="1" applyBorder="1"/>
    <xf numFmtId="0" fontId="6" fillId="0" borderId="3" xfId="0" applyFont="1" applyBorder="1"/>
    <xf numFmtId="0" fontId="1" fillId="0" borderId="11" xfId="0" applyFont="1" applyBorder="1"/>
    <xf numFmtId="1" fontId="4" fillId="2" borderId="0" xfId="0" applyNumberFormat="1" applyFont="1" applyFill="1"/>
    <xf numFmtId="0" fontId="4" fillId="2" borderId="6" xfId="0" applyFont="1" applyFill="1" applyBorder="1"/>
    <xf numFmtId="0" fontId="4" fillId="2" borderId="2" xfId="0" applyFont="1" applyFill="1" applyBorder="1"/>
    <xf numFmtId="0" fontId="6" fillId="2" borderId="3" xfId="0" applyFont="1" applyFill="1" applyBorder="1"/>
    <xf numFmtId="1" fontId="4" fillId="2" borderId="9" xfId="0" applyNumberFormat="1" applyFont="1" applyFill="1" applyBorder="1"/>
    <xf numFmtId="0" fontId="4" fillId="0" borderId="11" xfId="0" applyFont="1" applyBorder="1"/>
    <xf numFmtId="164" fontId="4" fillId="2" borderId="2" xfId="0" applyNumberFormat="1" applyFont="1" applyFill="1" applyBorder="1"/>
    <xf numFmtId="0" fontId="4" fillId="2" borderId="10" xfId="0" applyFont="1" applyFill="1" applyBorder="1"/>
    <xf numFmtId="164" fontId="4" fillId="2" borderId="9" xfId="0" applyNumberFormat="1" applyFont="1" applyFill="1" applyBorder="1"/>
    <xf numFmtId="1" fontId="4" fillId="0" borderId="0" xfId="0" applyNumberFormat="1" applyFont="1"/>
    <xf numFmtId="0" fontId="4" fillId="0" borderId="1" xfId="0" applyFont="1" applyBorder="1" applyAlignment="1"/>
    <xf numFmtId="0" fontId="4" fillId="0" borderId="3" xfId="0" applyFont="1" applyBorder="1"/>
    <xf numFmtId="0" fontId="4" fillId="3" borderId="1" xfId="0" applyFont="1" applyFill="1" applyBorder="1"/>
    <xf numFmtId="1" fontId="9" fillId="3" borderId="2" xfId="0" applyNumberFormat="1" applyFont="1" applyFill="1" applyBorder="1"/>
    <xf numFmtId="0" fontId="4" fillId="3" borderId="2" xfId="0" applyFont="1" applyFill="1" applyBorder="1" applyAlignment="1"/>
    <xf numFmtId="165" fontId="4" fillId="3" borderId="2" xfId="0" applyNumberFormat="1" applyFont="1" applyFill="1" applyBorder="1"/>
    <xf numFmtId="1" fontId="4" fillId="3" borderId="1" xfId="0" applyNumberFormat="1" applyFont="1" applyFill="1" applyBorder="1"/>
    <xf numFmtId="1" fontId="4" fillId="3" borderId="2" xfId="0" applyNumberFormat="1" applyFont="1" applyFill="1" applyBorder="1"/>
    <xf numFmtId="164" fontId="4" fillId="3" borderId="2" xfId="0" applyNumberFormat="1" applyFont="1" applyFill="1" applyBorder="1" applyAlignment="1"/>
    <xf numFmtId="0" fontId="6" fillId="3" borderId="3" xfId="0" applyFont="1" applyFill="1" applyBorder="1"/>
    <xf numFmtId="0" fontId="4" fillId="3" borderId="8" xfId="0" applyFont="1" applyFill="1" applyBorder="1"/>
    <xf numFmtId="1" fontId="9" fillId="3" borderId="9" xfId="0" applyNumberFormat="1" applyFont="1" applyFill="1" applyBorder="1"/>
    <xf numFmtId="0" fontId="4" fillId="3" borderId="9" xfId="0" applyFont="1" applyFill="1" applyBorder="1" applyAlignment="1"/>
    <xf numFmtId="3" fontId="4" fillId="3" borderId="9" xfId="0" applyNumberFormat="1" applyFont="1" applyFill="1" applyBorder="1"/>
    <xf numFmtId="1" fontId="4" fillId="3" borderId="8" xfId="0" applyNumberFormat="1" applyFont="1" applyFill="1" applyBorder="1"/>
    <xf numFmtId="1" fontId="4" fillId="3" borderId="9" xfId="0" applyNumberFormat="1" applyFont="1" applyFill="1" applyBorder="1"/>
    <xf numFmtId="164" fontId="4" fillId="3" borderId="9" xfId="0" applyNumberFormat="1" applyFont="1" applyFill="1" applyBorder="1" applyAlignment="1"/>
    <xf numFmtId="0" fontId="6" fillId="3" borderId="10" xfId="0" applyFont="1" applyFill="1" applyBorder="1"/>
    <xf numFmtId="0" fontId="4" fillId="3" borderId="4" xfId="0" applyFont="1" applyFill="1" applyBorder="1"/>
    <xf numFmtId="1" fontId="2" fillId="0" borderId="0" xfId="0" applyNumberFormat="1" applyFont="1"/>
    <xf numFmtId="0" fontId="3" fillId="0" borderId="0" xfId="0" applyFont="1" applyAlignment="1"/>
    <xf numFmtId="0" fontId="3" fillId="0" borderId="6" xfId="0" applyFont="1" applyBorder="1"/>
    <xf numFmtId="0" fontId="11" fillId="0" borderId="4" xfId="0" applyFont="1" applyBorder="1" applyAlignment="1"/>
    <xf numFmtId="0" fontId="11" fillId="0" borderId="0" xfId="0" applyFont="1" applyAlignment="1"/>
    <xf numFmtId="0" fontId="3" fillId="0" borderId="4" xfId="0" applyFont="1" applyBorder="1" applyAlignment="1"/>
    <xf numFmtId="0" fontId="3" fillId="0" borderId="4" xfId="0" applyFont="1" applyBorder="1"/>
    <xf numFmtId="0" fontId="5" fillId="0" borderId="4" xfId="0" applyFont="1" applyBorder="1" applyAlignment="1"/>
    <xf numFmtId="0" fontId="12" fillId="0" borderId="0" xfId="0" applyFont="1" applyAlignment="1"/>
    <xf numFmtId="0" fontId="3" fillId="0" borderId="0" xfId="0" applyFont="1" applyAlignment="1">
      <alignment vertical="top"/>
    </xf>
    <xf numFmtId="0" fontId="12" fillId="0" borderId="6" xfId="0" applyFont="1" applyBorder="1" applyAlignment="1"/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11" fillId="0" borderId="9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3" fillId="0" borderId="0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164" fontId="0" fillId="0" borderId="0" xfId="0" applyNumberFormat="1" applyFont="1" applyAlignment="1"/>
    <xf numFmtId="0" fontId="14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14" fillId="0" borderId="0" xfId="0" applyFont="1" applyFill="1" applyBorder="1" applyAlignment="1"/>
    <xf numFmtId="164" fontId="0" fillId="0" borderId="0" xfId="0" applyNumberFormat="1" applyFont="1" applyBorder="1" applyAlignment="1"/>
    <xf numFmtId="0" fontId="14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/>
    <xf numFmtId="0" fontId="1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0" fillId="0" borderId="23" xfId="0" applyFont="1" applyBorder="1" applyAlignment="1"/>
    <xf numFmtId="0" fontId="0" fillId="0" borderId="22" xfId="0" applyFont="1" applyBorder="1" applyAlignment="1"/>
    <xf numFmtId="0" fontId="0" fillId="0" borderId="24" xfId="0" applyFont="1" applyBorder="1" applyAlignment="1"/>
    <xf numFmtId="164" fontId="1" fillId="0" borderId="0" xfId="0" applyNumberFormat="1" applyFont="1" applyBorder="1" applyAlignment="1"/>
    <xf numFmtId="0" fontId="15" fillId="0" borderId="0" xfId="0" applyFont="1" applyAlignment="1"/>
    <xf numFmtId="2" fontId="8" fillId="2" borderId="2" xfId="0" applyNumberFormat="1" applyFont="1" applyFill="1" applyBorder="1"/>
    <xf numFmtId="2" fontId="1" fillId="2" borderId="2" xfId="0" applyNumberFormat="1" applyFont="1" applyFill="1" applyBorder="1" applyAlignment="1"/>
    <xf numFmtId="2" fontId="1" fillId="2" borderId="2" xfId="0" applyNumberFormat="1" applyFont="1" applyFill="1" applyBorder="1"/>
    <xf numFmtId="2" fontId="1" fillId="2" borderId="3" xfId="0" applyNumberFormat="1" applyFont="1" applyFill="1" applyBorder="1" applyAlignment="1"/>
    <xf numFmtId="2" fontId="1" fillId="2" borderId="0" xfId="0" applyNumberFormat="1" applyFont="1" applyFill="1"/>
    <xf numFmtId="2" fontId="1" fillId="2" borderId="6" xfId="0" applyNumberFormat="1" applyFont="1" applyFill="1" applyBorder="1"/>
    <xf numFmtId="2" fontId="8" fillId="2" borderId="0" xfId="0" applyNumberFormat="1" applyFont="1" applyFill="1"/>
    <xf numFmtId="2" fontId="1" fillId="2" borderId="0" xfId="0" applyNumberFormat="1" applyFont="1" applyFill="1" applyAlignment="1"/>
    <xf numFmtId="2" fontId="1" fillId="2" borderId="6" xfId="0" applyNumberFormat="1" applyFont="1" applyFill="1" applyBorder="1" applyAlignment="1"/>
    <xf numFmtId="2" fontId="8" fillId="2" borderId="9" xfId="0" applyNumberFormat="1" applyFont="1" applyFill="1" applyBorder="1"/>
    <xf numFmtId="2" fontId="1" fillId="2" borderId="9" xfId="0" applyNumberFormat="1" applyFont="1" applyFill="1" applyBorder="1" applyAlignment="1"/>
    <xf numFmtId="2" fontId="1" fillId="2" borderId="9" xfId="0" applyNumberFormat="1" applyFont="1" applyFill="1" applyBorder="1"/>
    <xf numFmtId="2" fontId="1" fillId="2" borderId="10" xfId="0" applyNumberFormat="1" applyFont="1" applyFill="1" applyBorder="1" applyAlignment="1"/>
    <xf numFmtId="2" fontId="1" fillId="2" borderId="10" xfId="0" applyNumberFormat="1" applyFont="1" applyFill="1" applyBorder="1"/>
    <xf numFmtId="2" fontId="1" fillId="0" borderId="0" xfId="0" applyNumberFormat="1" applyFont="1"/>
    <xf numFmtId="2" fontId="1" fillId="0" borderId="12" xfId="0" applyNumberFormat="1" applyFont="1" applyBorder="1" applyAlignment="1"/>
    <xf numFmtId="2" fontId="1" fillId="0" borderId="12" xfId="0" applyNumberFormat="1" applyFont="1" applyBorder="1"/>
    <xf numFmtId="2" fontId="1" fillId="0" borderId="13" xfId="0" applyNumberFormat="1" applyFont="1" applyBorder="1"/>
    <xf numFmtId="2" fontId="1" fillId="0" borderId="2" xfId="0" applyNumberFormat="1" applyFont="1" applyBorder="1"/>
    <xf numFmtId="2" fontId="1" fillId="0" borderId="2" xfId="0" applyNumberFormat="1" applyFont="1" applyBorder="1" applyAlignment="1"/>
    <xf numFmtId="2" fontId="1" fillId="0" borderId="3" xfId="0" applyNumberFormat="1" applyFont="1" applyBorder="1"/>
    <xf numFmtId="2" fontId="1" fillId="2" borderId="3" xfId="0" applyNumberFormat="1" applyFont="1" applyFill="1" applyBorder="1"/>
    <xf numFmtId="0" fontId="10" fillId="0" borderId="0" xfId="0" applyFont="1" applyBorder="1" applyAlignment="1"/>
    <xf numFmtId="0" fontId="0" fillId="0" borderId="0" xfId="0" applyFont="1" applyAlignment="1"/>
    <xf numFmtId="0" fontId="1" fillId="6" borderId="1" xfId="0" applyFont="1" applyFill="1" applyBorder="1"/>
    <xf numFmtId="2" fontId="8" fillId="6" borderId="2" xfId="0" applyNumberFormat="1" applyFont="1" applyFill="1" applyBorder="1"/>
    <xf numFmtId="2" fontId="1" fillId="6" borderId="2" xfId="0" applyNumberFormat="1" applyFont="1" applyFill="1" applyBorder="1" applyAlignment="1"/>
    <xf numFmtId="2" fontId="1" fillId="6" borderId="2" xfId="0" applyNumberFormat="1" applyFont="1" applyFill="1" applyBorder="1"/>
    <xf numFmtId="2" fontId="1" fillId="6" borderId="1" xfId="0" applyNumberFormat="1" applyFont="1" applyFill="1" applyBorder="1"/>
    <xf numFmtId="2" fontId="1" fillId="6" borderId="3" xfId="0" applyNumberFormat="1" applyFont="1" applyFill="1" applyBorder="1"/>
    <xf numFmtId="0" fontId="1" fillId="6" borderId="8" xfId="0" applyFont="1" applyFill="1" applyBorder="1"/>
    <xf numFmtId="2" fontId="8" fillId="6" borderId="9" xfId="0" applyNumberFormat="1" applyFont="1" applyFill="1" applyBorder="1"/>
    <xf numFmtId="2" fontId="1" fillId="6" borderId="9" xfId="0" applyNumberFormat="1" applyFont="1" applyFill="1" applyBorder="1" applyAlignment="1"/>
    <xf numFmtId="2" fontId="1" fillId="6" borderId="9" xfId="0" applyNumberFormat="1" applyFont="1" applyFill="1" applyBorder="1"/>
    <xf numFmtId="2" fontId="1" fillId="6" borderId="8" xfId="0" applyNumberFormat="1" applyFont="1" applyFill="1" applyBorder="1"/>
    <xf numFmtId="2" fontId="1" fillId="6" borderId="10" xfId="0" applyNumberFormat="1" applyFont="1" applyFill="1" applyBorder="1"/>
    <xf numFmtId="0" fontId="1" fillId="6" borderId="4" xfId="0" applyFont="1" applyFill="1" applyBorder="1"/>
    <xf numFmtId="2" fontId="1" fillId="2" borderId="0" xfId="0" applyNumberFormat="1" applyFont="1" applyFill="1" applyBorder="1" applyAlignment="1"/>
    <xf numFmtId="0" fontId="1" fillId="5" borderId="25" xfId="0" applyFont="1" applyFill="1" applyBorder="1"/>
    <xf numFmtId="0" fontId="1" fillId="5" borderId="25" xfId="0" applyFont="1" applyFill="1" applyBorder="1" applyAlignment="1"/>
    <xf numFmtId="0" fontId="4" fillId="7" borderId="5" xfId="0" applyFont="1" applyFill="1" applyBorder="1" applyAlignment="1"/>
    <xf numFmtId="0" fontId="4" fillId="7" borderId="7" xfId="0" applyFont="1" applyFill="1" applyBorder="1" applyAlignment="1"/>
    <xf numFmtId="0" fontId="4" fillId="2" borderId="0" xfId="0" applyFont="1" applyFill="1" applyBorder="1" applyAlignment="1"/>
    <xf numFmtId="0" fontId="4" fillId="5" borderId="25" xfId="0" applyFont="1" applyFill="1" applyBorder="1" applyAlignment="1"/>
    <xf numFmtId="0" fontId="4" fillId="5" borderId="25" xfId="0" applyFont="1" applyFill="1" applyBorder="1"/>
    <xf numFmtId="0" fontId="11" fillId="5" borderId="0" xfId="0" applyFont="1" applyFill="1" applyBorder="1" applyAlignment="1">
      <alignment horizontal="right"/>
    </xf>
    <xf numFmtId="0" fontId="11" fillId="5" borderId="0" xfId="0" applyFont="1" applyFill="1" applyAlignment="1">
      <alignment horizontal="right"/>
    </xf>
    <xf numFmtId="0" fontId="0" fillId="5" borderId="0" xfId="0" applyFont="1" applyFill="1" applyAlignment="1"/>
    <xf numFmtId="0" fontId="3" fillId="5" borderId="0" xfId="0" applyFont="1" applyFill="1" applyAlignment="1"/>
    <xf numFmtId="0" fontId="5" fillId="5" borderId="0" xfId="0" applyFont="1" applyFill="1" applyAlignment="1"/>
    <xf numFmtId="164" fontId="3" fillId="5" borderId="0" xfId="0" applyNumberFormat="1" applyFont="1" applyFill="1"/>
    <xf numFmtId="164" fontId="3" fillId="5" borderId="9" xfId="0" applyNumberFormat="1" applyFont="1" applyFill="1" applyBorder="1"/>
    <xf numFmtId="0" fontId="11" fillId="5" borderId="9" xfId="0" applyFont="1" applyFill="1" applyBorder="1" applyAlignment="1">
      <alignment horizontal="right"/>
    </xf>
    <xf numFmtId="0" fontId="3" fillId="5" borderId="9" xfId="0" applyFont="1" applyFill="1" applyBorder="1" applyAlignment="1"/>
    <xf numFmtId="0" fontId="3" fillId="8" borderId="18" xfId="0" applyFont="1" applyFill="1" applyBorder="1" applyAlignment="1">
      <alignment vertical="top" wrapText="1"/>
    </xf>
    <xf numFmtId="0" fontId="3" fillId="8" borderId="0" xfId="0" applyFont="1" applyFill="1" applyBorder="1" applyAlignment="1">
      <alignment vertical="top" wrapText="1"/>
    </xf>
    <xf numFmtId="0" fontId="3" fillId="8" borderId="19" xfId="0" applyFont="1" applyFill="1" applyBorder="1" applyAlignment="1">
      <alignment vertical="top" wrapText="1"/>
    </xf>
    <xf numFmtId="0" fontId="3" fillId="8" borderId="20" xfId="0" applyFont="1" applyFill="1" applyBorder="1" applyAlignment="1">
      <alignment vertical="top" wrapText="1"/>
    </xf>
    <xf numFmtId="0" fontId="3" fillId="8" borderId="14" xfId="0" applyFont="1" applyFill="1" applyBorder="1" applyAlignment="1">
      <alignment vertical="top" wrapText="1"/>
    </xf>
    <xf numFmtId="0" fontId="3" fillId="8" borderId="21" xfId="0" applyFont="1" applyFill="1" applyBorder="1" applyAlignment="1">
      <alignment vertical="top" wrapText="1"/>
    </xf>
    <xf numFmtId="0" fontId="11" fillId="5" borderId="0" xfId="0" applyFont="1" applyFill="1" applyBorder="1" applyAlignment="1"/>
    <xf numFmtId="0" fontId="3" fillId="5" borderId="0" xfId="0" applyFont="1" applyFill="1" applyBorder="1" applyAlignment="1"/>
    <xf numFmtId="0" fontId="4" fillId="7" borderId="26" xfId="0" applyFont="1" applyFill="1" applyBorder="1" applyAlignment="1"/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vertical="center" textRotation="90"/>
    </xf>
    <xf numFmtId="0" fontId="0" fillId="0" borderId="0" xfId="0" applyFont="1" applyAlignment="1"/>
    <xf numFmtId="0" fontId="3" fillId="0" borderId="9" xfId="0" applyFont="1" applyBorder="1"/>
    <xf numFmtId="0" fontId="1" fillId="4" borderId="23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5" borderId="15" xfId="0" applyFont="1" applyFill="1" applyBorder="1" applyAlignment="1">
      <alignment wrapText="1"/>
    </xf>
    <xf numFmtId="0" fontId="1" fillId="5" borderId="16" xfId="0" applyFont="1" applyFill="1" applyBorder="1" applyAlignment="1">
      <alignment wrapText="1"/>
    </xf>
    <xf numFmtId="0" fontId="1" fillId="5" borderId="17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1" fillId="5" borderId="21" xfId="0" applyFont="1" applyFill="1" applyBorder="1" applyAlignment="1">
      <alignment wrapText="1"/>
    </xf>
    <xf numFmtId="0" fontId="4" fillId="0" borderId="1" xfId="0" applyFont="1" applyBorder="1" applyAlignment="1">
      <alignment vertical="top"/>
    </xf>
    <xf numFmtId="0" fontId="7" fillId="0" borderId="0" xfId="0" applyFont="1" applyAlignment="1">
      <alignment vertical="center" textRotation="90"/>
    </xf>
    <xf numFmtId="0" fontId="4" fillId="0" borderId="4" xfId="0" applyFont="1" applyBorder="1" applyAlignment="1"/>
    <xf numFmtId="0" fontId="4" fillId="0" borderId="8" xfId="0" applyFont="1" applyBorder="1" applyAlignment="1">
      <alignment horizontal="right"/>
    </xf>
    <xf numFmtId="0" fontId="10" fillId="0" borderId="22" xfId="0" applyFont="1" applyBorder="1" applyAlignment="1"/>
    <xf numFmtId="0" fontId="0" fillId="0" borderId="22" xfId="0" applyFont="1" applyBorder="1" applyAlignment="1"/>
    <xf numFmtId="0" fontId="3" fillId="8" borderId="15" xfId="0" applyFont="1" applyFill="1" applyBorder="1" applyAlignment="1">
      <alignment horizontal="left" vertical="top" wrapText="1"/>
    </xf>
    <xf numFmtId="0" fontId="3" fillId="8" borderId="16" xfId="0" applyFont="1" applyFill="1" applyBorder="1" applyAlignment="1">
      <alignment horizontal="left" vertical="top" wrapText="1"/>
    </xf>
    <xf numFmtId="0" fontId="3" fillId="8" borderId="17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left" vertical="top" wrapText="1"/>
    </xf>
    <xf numFmtId="0" fontId="3" fillId="8" borderId="19" xfId="0" applyFont="1" applyFill="1" applyBorder="1" applyAlignment="1">
      <alignment horizontal="left" vertical="top" wrapText="1"/>
    </xf>
    <xf numFmtId="0" fontId="0" fillId="8" borderId="18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19" xfId="0" applyFont="1" applyFill="1" applyBorder="1" applyAlignment="1">
      <alignment wrapText="1"/>
    </xf>
    <xf numFmtId="0" fontId="13" fillId="8" borderId="18" xfId="0" applyFont="1" applyFill="1" applyBorder="1" applyAlignment="1">
      <alignment wrapText="1"/>
    </xf>
    <xf numFmtId="2" fontId="1" fillId="2" borderId="0" xfId="0" applyNumberFormat="1" applyFont="1" applyFill="1" applyBorder="1"/>
    <xf numFmtId="0" fontId="1" fillId="0" borderId="0" xfId="0" applyFont="1" applyFill="1" applyBorder="1"/>
    <xf numFmtId="2" fontId="8" fillId="0" borderId="0" xfId="0" applyNumberFormat="1" applyFont="1" applyFill="1" applyBorder="1"/>
    <xf numFmtId="2" fontId="1" fillId="0" borderId="0" xfId="0" applyNumberFormat="1" applyFont="1" applyFill="1" applyBorder="1" applyAlignment="1"/>
    <xf numFmtId="2" fontId="1" fillId="0" borderId="0" xfId="0" applyNumberFormat="1" applyFont="1" applyFill="1" applyBorder="1"/>
    <xf numFmtId="2" fontId="1" fillId="2" borderId="29" xfId="0" applyNumberFormat="1" applyFont="1" applyFill="1" applyBorder="1"/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/>
    <xf numFmtId="0" fontId="0" fillId="0" borderId="0" xfId="0" applyFont="1" applyFill="1" applyAlignment="1"/>
    <xf numFmtId="0" fontId="1" fillId="0" borderId="8" xfId="0" applyFont="1" applyFill="1" applyBorder="1" applyAlignment="1">
      <alignment horizontal="right"/>
    </xf>
    <xf numFmtId="0" fontId="3" fillId="0" borderId="9" xfId="0" applyFont="1" applyFill="1" applyBorder="1"/>
    <xf numFmtId="0" fontId="1" fillId="0" borderId="0" xfId="0" applyFont="1" applyFill="1" applyBorder="1" applyAlignment="1"/>
    <xf numFmtId="0" fontId="1" fillId="0" borderId="9" xfId="0" applyFont="1" applyFill="1" applyBorder="1" applyAlignment="1"/>
    <xf numFmtId="0" fontId="3" fillId="0" borderId="27" xfId="0" applyFont="1" applyBorder="1" applyAlignment="1"/>
    <xf numFmtId="0" fontId="1" fillId="0" borderId="32" xfId="0" applyFont="1" applyFill="1" applyBorder="1" applyAlignment="1"/>
    <xf numFmtId="0" fontId="0" fillId="0" borderId="27" xfId="0" applyFont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4" borderId="26" xfId="0" applyFont="1" applyFill="1" applyBorder="1" applyAlignment="1"/>
    <xf numFmtId="2" fontId="1" fillId="0" borderId="33" xfId="0" applyNumberFormat="1" applyFont="1" applyFill="1" applyBorder="1" applyAlignment="1"/>
    <xf numFmtId="2" fontId="1" fillId="0" borderId="34" xfId="0" applyNumberFormat="1" applyFont="1" applyFill="1" applyBorder="1" applyAlignment="1"/>
    <xf numFmtId="2" fontId="1" fillId="0" borderId="29" xfId="0" applyNumberFormat="1" applyFont="1" applyFill="1" applyBorder="1"/>
    <xf numFmtId="0" fontId="1" fillId="10" borderId="0" xfId="0" applyFont="1" applyFill="1" applyBorder="1"/>
    <xf numFmtId="2" fontId="8" fillId="10" borderId="0" xfId="0" applyNumberFormat="1" applyFont="1" applyFill="1" applyBorder="1"/>
    <xf numFmtId="2" fontId="1" fillId="10" borderId="0" xfId="0" applyNumberFormat="1" applyFont="1" applyFill="1" applyBorder="1" applyAlignment="1"/>
    <xf numFmtId="2" fontId="1" fillId="10" borderId="0" xfId="0" applyNumberFormat="1" applyFont="1" applyFill="1" applyBorder="1"/>
    <xf numFmtId="2" fontId="1" fillId="8" borderId="33" xfId="0" applyNumberFormat="1" applyFont="1" applyFill="1" applyBorder="1" applyAlignment="1"/>
    <xf numFmtId="2" fontId="1" fillId="8" borderId="34" xfId="0" applyNumberFormat="1" applyFont="1" applyFill="1" applyBorder="1" applyAlignment="1"/>
    <xf numFmtId="2" fontId="1" fillId="0" borderId="29" xfId="0" applyNumberFormat="1" applyFont="1" applyBorder="1"/>
    <xf numFmtId="2" fontId="1" fillId="10" borderId="29" xfId="0" applyNumberFormat="1" applyFont="1" applyFill="1" applyBorder="1"/>
    <xf numFmtId="0" fontId="1" fillId="0" borderId="29" xfId="0" applyFont="1" applyBorder="1"/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2" fontId="4" fillId="0" borderId="0" xfId="0" applyNumberFormat="1" applyFont="1"/>
    <xf numFmtId="2" fontId="1" fillId="11" borderId="3" xfId="0" applyNumberFormat="1" applyFont="1" applyFill="1" applyBorder="1" applyAlignment="1"/>
    <xf numFmtId="2" fontId="1" fillId="11" borderId="6" xfId="0" applyNumberFormat="1" applyFont="1" applyFill="1" applyBorder="1" applyAlignment="1"/>
    <xf numFmtId="2" fontId="1" fillId="11" borderId="10" xfId="0" applyNumberFormat="1" applyFont="1" applyFill="1" applyBorder="1" applyAlignment="1"/>
    <xf numFmtId="2" fontId="1" fillId="11" borderId="27" xfId="0" applyNumberFormat="1" applyFont="1" applyFill="1" applyBorder="1"/>
    <xf numFmtId="2" fontId="1" fillId="11" borderId="28" xfId="0" applyNumberFormat="1" applyFont="1" applyFill="1" applyBorder="1"/>
    <xf numFmtId="2" fontId="1" fillId="11" borderId="6" xfId="0" applyNumberFormat="1" applyFont="1" applyFill="1" applyBorder="1"/>
    <xf numFmtId="2" fontId="1" fillId="11" borderId="10" xfId="0" applyNumberFormat="1" applyFont="1" applyFill="1" applyBorder="1"/>
    <xf numFmtId="2" fontId="1" fillId="9" borderId="30" xfId="0" applyNumberFormat="1" applyFont="1" applyFill="1" applyBorder="1" applyAlignment="1"/>
    <xf numFmtId="2" fontId="1" fillId="9" borderId="3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998"/>
  <sheetViews>
    <sheetView tabSelected="1" zoomScale="75" zoomScaleNormal="75" workbookViewId="0">
      <selection activeCell="O18" sqref="O18"/>
    </sheetView>
  </sheetViews>
  <sheetFormatPr defaultColWidth="14.42578125" defaultRowHeight="15.75" customHeight="1" x14ac:dyDescent="0.2"/>
  <cols>
    <col min="1" max="1" width="9.42578125" customWidth="1"/>
    <col min="2" max="2" width="33.5703125" customWidth="1"/>
    <col min="3" max="3" width="6.85546875" bestFit="1" customWidth="1"/>
    <col min="4" max="4" width="5.85546875" customWidth="1"/>
    <col min="5" max="5" width="9.42578125" customWidth="1"/>
    <col min="6" max="6" width="9.42578125" style="156" customWidth="1"/>
    <col min="7" max="7" width="8.5703125" customWidth="1"/>
    <col min="8" max="8" width="5.85546875" customWidth="1"/>
    <col min="9" max="9" width="8.140625" bestFit="1" customWidth="1"/>
    <col min="10" max="10" width="5.85546875" customWidth="1"/>
    <col min="11" max="11" width="8.140625" bestFit="1" customWidth="1"/>
    <col min="12" max="12" width="5.85546875" customWidth="1"/>
  </cols>
  <sheetData>
    <row r="1" spans="1:28" ht="27" customHeight="1" thickTop="1" thickBot="1" x14ac:dyDescent="0.3">
      <c r="A1" s="1"/>
      <c r="B1" s="233" t="s">
        <v>0</v>
      </c>
      <c r="C1" s="234"/>
      <c r="D1" s="234"/>
      <c r="E1" s="234"/>
      <c r="F1" s="234"/>
      <c r="G1" s="241"/>
      <c r="H1" s="4"/>
      <c r="I1" s="196" t="s">
        <v>1</v>
      </c>
      <c r="J1" s="197"/>
      <c r="K1" s="197"/>
      <c r="L1" s="197"/>
      <c r="M1" s="197"/>
      <c r="N1" s="198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7.25" thickTop="1" thickBot="1" x14ac:dyDescent="0.3">
      <c r="A2" s="1"/>
      <c r="B2" s="235" t="s">
        <v>2</v>
      </c>
      <c r="C2" s="236"/>
      <c r="D2" s="236"/>
      <c r="E2" s="244">
        <v>5</v>
      </c>
      <c r="F2" s="242"/>
      <c r="G2" s="126"/>
      <c r="H2" s="4"/>
      <c r="I2" s="202" t="s">
        <v>28</v>
      </c>
      <c r="J2" s="203"/>
      <c r="K2" s="203"/>
      <c r="L2" s="203"/>
      <c r="M2" s="203"/>
      <c r="N2" s="20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7.25" thickTop="1" thickBot="1" x14ac:dyDescent="0.3">
      <c r="A3" s="1"/>
      <c r="B3" s="235" t="s">
        <v>3</v>
      </c>
      <c r="C3" s="236"/>
      <c r="D3" s="236"/>
      <c r="E3" s="245">
        <v>3</v>
      </c>
      <c r="F3" s="242" t="s">
        <v>4</v>
      </c>
      <c r="G3" s="99"/>
      <c r="H3" s="4"/>
      <c r="I3" s="205" t="s">
        <v>29</v>
      </c>
      <c r="J3" s="206"/>
      <c r="K3" s="206"/>
      <c r="L3" s="206"/>
      <c r="M3" s="206"/>
      <c r="N3" s="20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7.25" thickTop="1" thickBot="1" x14ac:dyDescent="0.3">
      <c r="A4" s="1"/>
      <c r="B4" s="235" t="s">
        <v>5</v>
      </c>
      <c r="C4" s="236"/>
      <c r="D4" s="236"/>
      <c r="E4" s="246">
        <v>200</v>
      </c>
      <c r="F4" s="239" t="s">
        <v>4</v>
      </c>
      <c r="G4" s="243"/>
      <c r="H4" s="4"/>
      <c r="I4" s="208"/>
      <c r="J4" s="209"/>
      <c r="K4" s="209"/>
      <c r="L4" s="209"/>
      <c r="M4" s="209"/>
      <c r="N4" s="2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6.5" thickBot="1" x14ac:dyDescent="0.3">
      <c r="A5" s="9"/>
      <c r="B5" s="237" t="s">
        <v>6</v>
      </c>
      <c r="C5" s="238"/>
      <c r="D5" s="238"/>
      <c r="E5" s="172">
        <f>E3*E4*E2</f>
        <v>3000</v>
      </c>
      <c r="F5" s="240" t="s">
        <v>7</v>
      </c>
      <c r="G5" s="243"/>
      <c r="H5" s="4"/>
      <c r="I5" s="4"/>
      <c r="J5" s="4"/>
      <c r="K5" s="4"/>
      <c r="L5" s="4"/>
      <c r="M5" s="4"/>
      <c r="P5" s="100"/>
      <c r="Q5" s="131"/>
      <c r="R5" s="126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6.5" thickTop="1" x14ac:dyDescent="0.25">
      <c r="A6" s="9"/>
      <c r="B6" s="127"/>
      <c r="C6" s="100"/>
      <c r="D6" s="100"/>
      <c r="E6" s="126"/>
      <c r="F6" s="126"/>
      <c r="G6" s="126"/>
      <c r="H6" s="4"/>
      <c r="I6" s="4"/>
      <c r="J6" s="4"/>
      <c r="K6" s="4"/>
      <c r="L6" s="4"/>
      <c r="M6" s="4"/>
      <c r="P6" s="100"/>
      <c r="Q6" s="131"/>
      <c r="R6" s="126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6.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Q7" s="131"/>
      <c r="R7" s="126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7.25" thickTop="1" thickBot="1" x14ac:dyDescent="0.3">
      <c r="A8" s="199" t="s">
        <v>8</v>
      </c>
      <c r="B8" s="11" t="s">
        <v>9</v>
      </c>
      <c r="C8" s="13" t="s">
        <v>10</v>
      </c>
      <c r="D8" s="171">
        <f>E2</f>
        <v>5</v>
      </c>
      <c r="E8" s="13" t="s">
        <v>11</v>
      </c>
      <c r="F8" s="17"/>
      <c r="G8" s="17" t="s">
        <v>33</v>
      </c>
      <c r="H8" s="15"/>
      <c r="I8" s="15" t="s">
        <v>10</v>
      </c>
      <c r="J8" s="172">
        <v>1</v>
      </c>
      <c r="K8" s="19" t="s">
        <v>12</v>
      </c>
      <c r="L8" s="1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6.5" thickTop="1" x14ac:dyDescent="0.25">
      <c r="A9" s="200"/>
      <c r="B9" s="23" t="str">
        <f>'Input- Seeding Rates'!A2</f>
        <v>Cereal Winter Rye</v>
      </c>
      <c r="C9" s="133">
        <f>(E5/100)*'Input- Seeding Rates'!B2</f>
        <v>75</v>
      </c>
      <c r="D9" s="170" t="s">
        <v>13</v>
      </c>
      <c r="E9" s="135">
        <f>C9/16</f>
        <v>4.6875</v>
      </c>
      <c r="F9" s="136" t="s">
        <v>14</v>
      </c>
      <c r="G9" s="262"/>
      <c r="H9" s="137"/>
      <c r="I9" s="137">
        <f>C9/D8</f>
        <v>15</v>
      </c>
      <c r="J9" s="170" t="s">
        <v>13</v>
      </c>
      <c r="K9" s="134">
        <f t="shared" ref="K9:K11" si="0">I9/16</f>
        <v>0.9375</v>
      </c>
      <c r="L9" s="138" t="s">
        <v>14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x14ac:dyDescent="0.25">
      <c r="A10" s="200"/>
      <c r="B10" s="36" t="str">
        <f>'Input- Seeding Rates'!A3</f>
        <v>Hairy Vetch</v>
      </c>
      <c r="C10" s="139">
        <f>(E5/100)*'Input- Seeding Rates'!B3</f>
        <v>45</v>
      </c>
      <c r="D10" s="140" t="s">
        <v>13</v>
      </c>
      <c r="E10" s="137">
        <f t="shared" ref="E10" si="1">C10/16</f>
        <v>2.8125</v>
      </c>
      <c r="F10" s="141" t="s">
        <v>14</v>
      </c>
      <c r="G10" s="263"/>
      <c r="H10" s="137"/>
      <c r="I10" s="137">
        <f>C10/D8</f>
        <v>9</v>
      </c>
      <c r="J10" s="140" t="s">
        <v>13</v>
      </c>
      <c r="K10" s="140">
        <f t="shared" si="0"/>
        <v>0.5625</v>
      </c>
      <c r="L10" s="138" t="s">
        <v>14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6.5" thickBot="1" x14ac:dyDescent="0.3">
      <c r="A11" s="200"/>
      <c r="B11" s="49" t="str">
        <f>'Input- Seeding Rates'!A4</f>
        <v>Crimson Clover</v>
      </c>
      <c r="C11" s="142">
        <f>(E5/100)*'Input- Seeding Rates'!B4</f>
        <v>15</v>
      </c>
      <c r="D11" s="143" t="s">
        <v>13</v>
      </c>
      <c r="E11" s="144">
        <f>C11/16</f>
        <v>0.9375</v>
      </c>
      <c r="F11" s="145" t="s">
        <v>14</v>
      </c>
      <c r="G11" s="264"/>
      <c r="H11" s="144"/>
      <c r="I11" s="144">
        <f>C11/D8</f>
        <v>3</v>
      </c>
      <c r="J11" s="143" t="s">
        <v>13</v>
      </c>
      <c r="K11" s="143">
        <f t="shared" si="0"/>
        <v>0.1875</v>
      </c>
      <c r="L11" s="146" t="s">
        <v>14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56" customFormat="1" ht="17.25" thickTop="1" thickBot="1" x14ac:dyDescent="0.3">
      <c r="A12" s="200"/>
      <c r="B12" s="228"/>
      <c r="C12" s="229"/>
      <c r="D12" s="230"/>
      <c r="E12" s="231"/>
      <c r="F12" s="247" t="s">
        <v>34</v>
      </c>
      <c r="G12" s="248"/>
      <c r="H12" s="249"/>
      <c r="I12" s="231"/>
      <c r="J12" s="230"/>
      <c r="K12" s="230"/>
      <c r="L12" s="23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7.25" thickTop="1" thickBot="1" x14ac:dyDescent="0.3">
      <c r="A13" s="200"/>
      <c r="B13" s="4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7.25" thickTop="1" thickBot="1" x14ac:dyDescent="0.3">
      <c r="A14" s="200"/>
      <c r="B14" s="11" t="s">
        <v>9</v>
      </c>
      <c r="C14" s="148" t="s">
        <v>10</v>
      </c>
      <c r="D14" s="149">
        <f>E2</f>
        <v>5</v>
      </c>
      <c r="E14" s="148" t="s">
        <v>11</v>
      </c>
      <c r="F14" s="149"/>
      <c r="G14" s="17" t="s">
        <v>33</v>
      </c>
      <c r="H14" s="149"/>
      <c r="I14" s="151" t="s">
        <v>10</v>
      </c>
      <c r="J14" s="152">
        <v>1</v>
      </c>
      <c r="K14" s="152" t="s">
        <v>12</v>
      </c>
      <c r="L14" s="15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6.5" thickTop="1" x14ac:dyDescent="0.25">
      <c r="A15" s="200"/>
      <c r="B15" s="36" t="str">
        <f>'Input- Seeding Rates'!A6</f>
        <v>Cereal Winter Rye</v>
      </c>
      <c r="C15" s="139">
        <f>(E5/100)*'Input- Seeding Rates'!B6</f>
        <v>90</v>
      </c>
      <c r="D15" s="140" t="s">
        <v>13</v>
      </c>
      <c r="E15" s="137">
        <f t="shared" ref="E15:E16" si="2">C15/16</f>
        <v>5.625</v>
      </c>
      <c r="F15" s="227" t="s">
        <v>14</v>
      </c>
      <c r="G15" s="265"/>
      <c r="H15" s="232"/>
      <c r="I15" s="135">
        <f>C15/D14</f>
        <v>18</v>
      </c>
      <c r="J15" s="134" t="s">
        <v>13</v>
      </c>
      <c r="K15" s="134">
        <f t="shared" ref="K15:K16" si="3">I15/16</f>
        <v>1.125</v>
      </c>
      <c r="L15" s="154" t="s">
        <v>14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6.5" thickBot="1" x14ac:dyDescent="0.3">
      <c r="A16" s="200"/>
      <c r="B16" s="49" t="str">
        <f>'Input- Seeding Rates'!A7</f>
        <v>Hairy Vetch</v>
      </c>
      <c r="C16" s="142">
        <f>(E5/100)*'Input- Seeding Rates'!B7</f>
        <v>60</v>
      </c>
      <c r="D16" s="143" t="s">
        <v>13</v>
      </c>
      <c r="E16" s="144">
        <f t="shared" si="2"/>
        <v>3.75</v>
      </c>
      <c r="F16" s="144" t="s">
        <v>14</v>
      </c>
      <c r="G16" s="266"/>
      <c r="H16" s="144"/>
      <c r="I16" s="144">
        <f>C16/D14</f>
        <v>12</v>
      </c>
      <c r="J16" s="143" t="s">
        <v>13</v>
      </c>
      <c r="K16" s="143">
        <f t="shared" si="3"/>
        <v>0.75</v>
      </c>
      <c r="L16" s="146" t="s">
        <v>14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56" customFormat="1" ht="17.25" thickTop="1" thickBot="1" x14ac:dyDescent="0.3">
      <c r="A17" s="200"/>
      <c r="B17" s="228"/>
      <c r="C17" s="229"/>
      <c r="D17" s="230"/>
      <c r="E17" s="231"/>
      <c r="F17" s="247" t="s">
        <v>34</v>
      </c>
      <c r="G17" s="248"/>
      <c r="H17" s="249"/>
      <c r="I17" s="231"/>
      <c r="J17" s="230"/>
      <c r="K17" s="230"/>
      <c r="L17" s="23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7.25" thickTop="1" thickBot="1" x14ac:dyDescent="0.3">
      <c r="A18" s="200"/>
      <c r="B18" s="4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7.25" thickTop="1" thickBot="1" x14ac:dyDescent="0.3">
      <c r="A19" s="200"/>
      <c r="B19" s="52" t="s">
        <v>9</v>
      </c>
      <c r="C19" s="149" t="s">
        <v>10</v>
      </c>
      <c r="D19" s="149">
        <f>E2</f>
        <v>5</v>
      </c>
      <c r="E19" s="148" t="s">
        <v>11</v>
      </c>
      <c r="F19" s="150"/>
      <c r="G19" s="17" t="s">
        <v>33</v>
      </c>
      <c r="H19" s="149"/>
      <c r="I19" s="149" t="s">
        <v>10</v>
      </c>
      <c r="J19" s="149">
        <v>1</v>
      </c>
      <c r="K19" s="151" t="s">
        <v>12</v>
      </c>
      <c r="L19" s="15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6.5" thickTop="1" x14ac:dyDescent="0.25">
      <c r="A20" s="200"/>
      <c r="B20" s="36" t="str">
        <f>'Input- Seeding Rates'!A9</f>
        <v>Oats</v>
      </c>
      <c r="C20" s="137">
        <f>(E5/100)*'Input- Seeding Rates'!B9</f>
        <v>60</v>
      </c>
      <c r="D20" s="137" t="s">
        <v>13</v>
      </c>
      <c r="E20" s="137">
        <f t="shared" ref="E20:E21" si="4">C20/16</f>
        <v>3.75</v>
      </c>
      <c r="F20" s="138" t="s">
        <v>14</v>
      </c>
      <c r="G20" s="267"/>
      <c r="H20" s="137"/>
      <c r="I20" s="135">
        <f>C20/D19</f>
        <v>12</v>
      </c>
      <c r="J20" s="135" t="s">
        <v>13</v>
      </c>
      <c r="K20" s="135">
        <f t="shared" ref="K20:K21" si="5">I20/16</f>
        <v>0.75</v>
      </c>
      <c r="L20" s="154" t="s">
        <v>14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6.5" thickBot="1" x14ac:dyDescent="0.3">
      <c r="A21" s="200"/>
      <c r="B21" s="49" t="str">
        <f>'Input- Seeding Rates'!A10</f>
        <v>Crimson Clover</v>
      </c>
      <c r="C21" s="144">
        <f>(E5/100)*'Input- Seeding Rates'!B10</f>
        <v>60</v>
      </c>
      <c r="D21" s="144" t="s">
        <v>13</v>
      </c>
      <c r="E21" s="144">
        <f t="shared" si="4"/>
        <v>3.75</v>
      </c>
      <c r="F21" s="146" t="s">
        <v>14</v>
      </c>
      <c r="G21" s="268"/>
      <c r="H21" s="144"/>
      <c r="I21" s="144">
        <f>C21/D19</f>
        <v>12</v>
      </c>
      <c r="J21" s="144" t="s">
        <v>13</v>
      </c>
      <c r="K21" s="144">
        <f t="shared" si="5"/>
        <v>0.75</v>
      </c>
      <c r="L21" s="146" t="s">
        <v>14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7.25" thickTop="1" thickBot="1" x14ac:dyDescent="0.3">
      <c r="A22" s="4"/>
      <c r="B22" s="4"/>
      <c r="C22" s="147"/>
      <c r="D22" s="147"/>
      <c r="E22" s="147"/>
      <c r="F22" s="247" t="s">
        <v>34</v>
      </c>
      <c r="G22" s="248"/>
      <c r="H22" s="256"/>
      <c r="I22" s="147"/>
      <c r="J22" s="147"/>
      <c r="K22" s="147"/>
      <c r="L22" s="14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6.5" thickTop="1" x14ac:dyDescent="0.25">
      <c r="A23" s="4"/>
      <c r="B23" s="4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6.5" thickBot="1" x14ac:dyDescent="0.3">
      <c r="A24" s="4"/>
      <c r="B24" s="4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7.25" thickTop="1" thickBot="1" x14ac:dyDescent="0.3">
      <c r="A25" s="199" t="s">
        <v>15</v>
      </c>
      <c r="B25" s="46" t="s">
        <v>9</v>
      </c>
      <c r="C25" s="152" t="s">
        <v>10</v>
      </c>
      <c r="D25" s="151">
        <f>E2</f>
        <v>5</v>
      </c>
      <c r="E25" s="152" t="s">
        <v>11</v>
      </c>
      <c r="F25" s="153"/>
      <c r="G25" s="17" t="s">
        <v>33</v>
      </c>
      <c r="H25" s="151"/>
      <c r="I25" s="151" t="s">
        <v>10</v>
      </c>
      <c r="J25" s="152">
        <v>1</v>
      </c>
      <c r="K25" s="152" t="s">
        <v>12</v>
      </c>
      <c r="L25" s="15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6.5" thickTop="1" x14ac:dyDescent="0.25">
      <c r="A26" s="200"/>
      <c r="B26" s="157" t="str">
        <f>'Input- Seeding Rates'!A12</f>
        <v>Sorghum Sudangrass</v>
      </c>
      <c r="C26" s="158">
        <f>((E5/100)*'Input- Seeding Rates'!B12)</f>
        <v>11.019283746556473</v>
      </c>
      <c r="D26" s="159" t="s">
        <v>13</v>
      </c>
      <c r="E26" s="160">
        <f t="shared" ref="E26:E27" si="6">C26/16</f>
        <v>0.68870523415977958</v>
      </c>
      <c r="F26" s="159" t="s">
        <v>14</v>
      </c>
      <c r="G26" s="269"/>
      <c r="H26" s="161"/>
      <c r="I26" s="160">
        <f>C26/D25</f>
        <v>2.2038567493112948</v>
      </c>
      <c r="J26" s="159" t="s">
        <v>13</v>
      </c>
      <c r="K26" s="159">
        <f t="shared" ref="K26:K27" si="7">I26/16</f>
        <v>0.13774104683195593</v>
      </c>
      <c r="L26" s="162" t="s">
        <v>14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6.5" thickBot="1" x14ac:dyDescent="0.3">
      <c r="A27" s="200"/>
      <c r="B27" s="163" t="str">
        <f>'Input- Seeding Rates'!A13</f>
        <v>Cowpeas</v>
      </c>
      <c r="C27" s="164">
        <f>((E5/100)*'Input- Seeding Rates'!B13)</f>
        <v>55.096418732782368</v>
      </c>
      <c r="D27" s="165" t="s">
        <v>13</v>
      </c>
      <c r="E27" s="166">
        <f t="shared" si="6"/>
        <v>3.443526170798898</v>
      </c>
      <c r="F27" s="165" t="s">
        <v>14</v>
      </c>
      <c r="G27" s="270"/>
      <c r="H27" s="167"/>
      <c r="I27" s="166">
        <f>C27/D25</f>
        <v>11.019283746556473</v>
      </c>
      <c r="J27" s="165" t="s">
        <v>13</v>
      </c>
      <c r="K27" s="165">
        <f t="shared" si="7"/>
        <v>0.68870523415977958</v>
      </c>
      <c r="L27" s="168" t="s">
        <v>14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56" customFormat="1" ht="17.25" thickTop="1" thickBot="1" x14ac:dyDescent="0.3">
      <c r="A28" s="200"/>
      <c r="B28" s="250"/>
      <c r="C28" s="251"/>
      <c r="D28" s="252"/>
      <c r="E28" s="253"/>
      <c r="F28" s="254" t="s">
        <v>34</v>
      </c>
      <c r="G28" s="255"/>
      <c r="H28" s="257"/>
      <c r="I28" s="253"/>
      <c r="J28" s="252"/>
      <c r="K28" s="252"/>
      <c r="L28" s="25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7.25" thickTop="1" thickBot="1" x14ac:dyDescent="0.3">
      <c r="A29" s="200"/>
      <c r="B29" s="4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7.25" thickTop="1" thickBot="1" x14ac:dyDescent="0.3">
      <c r="A30" s="200"/>
      <c r="B30" s="11" t="s">
        <v>9</v>
      </c>
      <c r="C30" s="152" t="s">
        <v>10</v>
      </c>
      <c r="D30" s="149">
        <f>E2</f>
        <v>5</v>
      </c>
      <c r="E30" s="148" t="s">
        <v>11</v>
      </c>
      <c r="F30" s="150"/>
      <c r="G30" s="17" t="s">
        <v>33</v>
      </c>
      <c r="H30" s="151"/>
      <c r="I30" s="151" t="s">
        <v>10</v>
      </c>
      <c r="J30" s="152">
        <v>1</v>
      </c>
      <c r="K30" s="152" t="s">
        <v>12</v>
      </c>
      <c r="L30" s="15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6.5" thickTop="1" x14ac:dyDescent="0.25">
      <c r="A31" s="200"/>
      <c r="B31" s="169" t="str">
        <f>'Input- Seeding Rates'!A15</f>
        <v>Japanese Millet</v>
      </c>
      <c r="C31" s="158">
        <f>((E5/100)*'Input- Seeding Rates'!B15)</f>
        <v>13.223140495867767</v>
      </c>
      <c r="D31" s="159" t="s">
        <v>13</v>
      </c>
      <c r="E31" s="160">
        <f t="shared" ref="E31:E32" si="8">C31/16</f>
        <v>0.82644628099173545</v>
      </c>
      <c r="F31" s="159" t="s">
        <v>14</v>
      </c>
      <c r="G31" s="269"/>
      <c r="H31" s="161"/>
      <c r="I31" s="160">
        <f>C31/D30</f>
        <v>2.6446280991735533</v>
      </c>
      <c r="J31" s="159" t="s">
        <v>13</v>
      </c>
      <c r="K31" s="159">
        <f t="shared" ref="K31:K32" si="9">I31/16</f>
        <v>0.16528925619834708</v>
      </c>
      <c r="L31" s="162" t="s">
        <v>14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6.5" thickBot="1" x14ac:dyDescent="0.3">
      <c r="A32" s="200"/>
      <c r="B32" s="163" t="str">
        <f>'Input- Seeding Rates'!A16</f>
        <v>Soybeans</v>
      </c>
      <c r="C32" s="164">
        <f>((E5/100)*'Input- Seeding Rates'!B16)</f>
        <v>59.504132231404959</v>
      </c>
      <c r="D32" s="165" t="s">
        <v>13</v>
      </c>
      <c r="E32" s="166">
        <f t="shared" si="8"/>
        <v>3.71900826446281</v>
      </c>
      <c r="F32" s="165" t="s">
        <v>14</v>
      </c>
      <c r="G32" s="270"/>
      <c r="H32" s="167"/>
      <c r="I32" s="166">
        <f>C32/D30</f>
        <v>11.900826446280991</v>
      </c>
      <c r="J32" s="165" t="s">
        <v>13</v>
      </c>
      <c r="K32" s="165">
        <f t="shared" si="9"/>
        <v>0.74380165289256195</v>
      </c>
      <c r="L32" s="168" t="s">
        <v>14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7.25" thickTop="1" thickBot="1" x14ac:dyDescent="0.3">
      <c r="A33" s="200"/>
      <c r="B33" s="4"/>
      <c r="C33" s="4"/>
      <c r="D33" s="4"/>
      <c r="E33" s="4"/>
      <c r="F33" s="247" t="s">
        <v>34</v>
      </c>
      <c r="G33" s="248"/>
      <c r="H33" s="25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6.5" thickTop="1" x14ac:dyDescent="0.25">
      <c r="A34" s="200"/>
      <c r="B34" s="4"/>
      <c r="C34" s="4"/>
      <c r="D34" s="4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25">
      <c r="A35" s="200"/>
      <c r="B35" s="4"/>
      <c r="C35" s="4"/>
      <c r="D35" s="4"/>
      <c r="E35" s="40"/>
      <c r="F35" s="4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35.25" customHeight="1" x14ac:dyDescent="0.25">
      <c r="A36" s="200"/>
      <c r="B36" s="4"/>
      <c r="C36" s="4"/>
      <c r="D36" s="4"/>
      <c r="E36" s="40"/>
      <c r="F36" s="4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</sheetData>
  <sheetProtection formatColumns="0" formatRows="0" insertColumns="0" insertRows="0" deleteColumns="0" deleteRows="0" selectLockedCells="1"/>
  <protectedRanges>
    <protectedRange algorithmName="SHA-512" hashValue="p1VkVHGZKqz1H2DOUG90RcbaEjrUcvPkyly6jq4HB9W88X0fjIoFIaNphxqveb5zhJ0h1Jn14KPC0S0PDXx2LA==" saltValue="re4m6P2kPZGkHjjAFl65xA==" spinCount="100000" sqref="B9:L13 F33:G33 B15:L18 B14:F14 H14:L14 B20:L24 B19:F19 H19:L19 B26:L29 B25:F25 H25:L25 B31:L32 B30:F30 H30:L30" name="Cover Crop Recipe"/>
  </protectedRanges>
  <mergeCells count="10">
    <mergeCell ref="I1:N1"/>
    <mergeCell ref="A25:A36"/>
    <mergeCell ref="A8:A21"/>
    <mergeCell ref="B2:D2"/>
    <mergeCell ref="B3:D3"/>
    <mergeCell ref="B4:D4"/>
    <mergeCell ref="B5:D5"/>
    <mergeCell ref="I2:N2"/>
    <mergeCell ref="I3:N4"/>
    <mergeCell ref="B1:F1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4"/>
  <sheetViews>
    <sheetView workbookViewId="0">
      <selection activeCell="M29" sqref="M29"/>
    </sheetView>
  </sheetViews>
  <sheetFormatPr defaultColWidth="14.42578125" defaultRowHeight="15.75" customHeight="1" x14ac:dyDescent="0.2"/>
  <cols>
    <col min="1" max="1" width="9.42578125" customWidth="1"/>
    <col min="2" max="2" width="33.5703125" customWidth="1"/>
    <col min="3" max="4" width="5.85546875" customWidth="1"/>
    <col min="5" max="5" width="9.42578125" customWidth="1"/>
    <col min="6" max="6" width="8.5703125" customWidth="1"/>
    <col min="7" max="9" width="5.85546875" customWidth="1"/>
    <col min="10" max="10" width="7.42578125" customWidth="1"/>
    <col min="11" max="11" width="5.85546875" customWidth="1"/>
  </cols>
  <sheetData>
    <row r="1" spans="1:27" ht="27" customHeight="1" thickTop="1" thickBot="1" x14ac:dyDescent="0.4">
      <c r="A1" s="2"/>
      <c r="B1" s="211" t="s">
        <v>0</v>
      </c>
      <c r="C1" s="259"/>
      <c r="D1" s="259"/>
      <c r="E1" s="259"/>
      <c r="F1" s="260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4" thickTop="1" thickBot="1" x14ac:dyDescent="0.5">
      <c r="A2" s="2"/>
      <c r="B2" s="213" t="s">
        <v>2</v>
      </c>
      <c r="C2" s="200"/>
      <c r="D2" s="200"/>
      <c r="E2" s="173">
        <f>'Cover Crop Mixes Calculator (B)'!E2</f>
        <v>5</v>
      </c>
      <c r="F2" s="6"/>
      <c r="G2" s="7"/>
      <c r="H2" s="7"/>
      <c r="I2" s="7"/>
      <c r="J2" s="7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4" thickTop="1" thickBot="1" x14ac:dyDescent="0.5">
      <c r="A3" s="2"/>
      <c r="B3" s="213" t="s">
        <v>3</v>
      </c>
      <c r="C3" s="200"/>
      <c r="D3" s="200"/>
      <c r="E3" s="174">
        <f>'Cover Crop Mixes Calculator (B)'!E3</f>
        <v>3</v>
      </c>
      <c r="F3" s="6" t="s">
        <v>4</v>
      </c>
      <c r="G3" s="7"/>
      <c r="H3" s="7"/>
      <c r="I3" s="7"/>
      <c r="J3" s="7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4" thickTop="1" thickBot="1" x14ac:dyDescent="0.5">
      <c r="A4" s="2"/>
      <c r="B4" s="213" t="s">
        <v>5</v>
      </c>
      <c r="C4" s="200"/>
      <c r="D4" s="200"/>
      <c r="E4" s="195">
        <f>'Cover Crop Mixes Calculator (B)'!E4</f>
        <v>200</v>
      </c>
      <c r="F4" s="6" t="s">
        <v>4</v>
      </c>
      <c r="G4" s="7"/>
      <c r="H4" s="7"/>
      <c r="I4" s="7"/>
      <c r="J4" s="7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3.25" thickBot="1" x14ac:dyDescent="0.5">
      <c r="A5" s="10"/>
      <c r="B5" s="214" t="s">
        <v>6</v>
      </c>
      <c r="C5" s="201"/>
      <c r="D5" s="201"/>
      <c r="E5" s="176">
        <f>'Cover Crop Mixes Calculator (B)'!E5</f>
        <v>3000</v>
      </c>
      <c r="F5" s="12" t="s">
        <v>7</v>
      </c>
      <c r="G5" s="7"/>
      <c r="H5" s="7"/>
      <c r="I5" s="7"/>
      <c r="J5" s="7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6.5" customHeight="1" thickTop="1" thickBot="1" x14ac:dyDescent="0.5">
      <c r="A6" s="3"/>
      <c r="B6" s="7"/>
      <c r="C6" s="7"/>
      <c r="D6" s="7"/>
      <c r="E6" s="7"/>
      <c r="F6" s="7"/>
      <c r="G6" s="7"/>
      <c r="H6" s="7"/>
      <c r="I6" s="7"/>
      <c r="J6" s="7"/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4" thickTop="1" thickBot="1" x14ac:dyDescent="0.5">
      <c r="A7" s="212" t="s">
        <v>8</v>
      </c>
      <c r="B7" s="14" t="s">
        <v>9</v>
      </c>
      <c r="C7" s="16" t="s">
        <v>10</v>
      </c>
      <c r="D7" s="177">
        <f>E2</f>
        <v>5</v>
      </c>
      <c r="E7" s="16" t="s">
        <v>11</v>
      </c>
      <c r="F7" s="20"/>
      <c r="G7" s="18"/>
      <c r="H7" s="18" t="s">
        <v>10</v>
      </c>
      <c r="I7" s="176">
        <v>1</v>
      </c>
      <c r="J7" s="21" t="s">
        <v>12</v>
      </c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63.75" customHeight="1" thickTop="1" x14ac:dyDescent="0.45">
      <c r="A8" s="200"/>
      <c r="B8" s="24" t="str">
        <f>'Input- Seeding Rates'!A2</f>
        <v>Cereal Winter Rye</v>
      </c>
      <c r="C8" s="25">
        <f>(E5/100)*'Input- Seeding Rates'!B2</f>
        <v>75</v>
      </c>
      <c r="D8" s="175" t="s">
        <v>13</v>
      </c>
      <c r="E8" s="27">
        <f t="shared" ref="E8:E10" si="0">C8/16</f>
        <v>4.6875</v>
      </c>
      <c r="F8" s="28" t="s">
        <v>14</v>
      </c>
      <c r="G8" s="29"/>
      <c r="H8" s="29">
        <f>C8/D7</f>
        <v>15</v>
      </c>
      <c r="I8" s="175" t="s">
        <v>13</v>
      </c>
      <c r="J8" s="30">
        <f t="shared" ref="J8:J10" si="1">H8/16</f>
        <v>0.9375</v>
      </c>
      <c r="K8" s="31" t="s">
        <v>14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63.75" customHeight="1" x14ac:dyDescent="0.45">
      <c r="A9" s="200"/>
      <c r="B9" s="32" t="str">
        <f>'Input- Seeding Rates'!A3</f>
        <v>Hairy Vetch</v>
      </c>
      <c r="C9" s="33">
        <f>(E5/100)*'Input- Seeding Rates'!B3</f>
        <v>45</v>
      </c>
      <c r="D9" s="34" t="s">
        <v>13</v>
      </c>
      <c r="E9" s="35">
        <f t="shared" si="0"/>
        <v>2.8125</v>
      </c>
      <c r="F9" s="37" t="s">
        <v>14</v>
      </c>
      <c r="G9" s="29"/>
      <c r="H9" s="29">
        <f>C9/D7</f>
        <v>9</v>
      </c>
      <c r="I9" s="34" t="s">
        <v>13</v>
      </c>
      <c r="J9" s="38">
        <f t="shared" si="1"/>
        <v>0.5625</v>
      </c>
      <c r="K9" s="31" t="s">
        <v>14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63.75" customHeight="1" thickBot="1" x14ac:dyDescent="0.5">
      <c r="A10" s="200"/>
      <c r="B10" s="39" t="str">
        <f>'Input- Seeding Rates'!A4</f>
        <v>Crimson Clover</v>
      </c>
      <c r="C10" s="41">
        <f>(E5/100)*'Input- Seeding Rates'!B4</f>
        <v>15</v>
      </c>
      <c r="D10" s="42" t="s">
        <v>13</v>
      </c>
      <c r="E10" s="43">
        <f t="shared" si="0"/>
        <v>0.9375</v>
      </c>
      <c r="F10" s="44" t="s">
        <v>14</v>
      </c>
      <c r="G10" s="45"/>
      <c r="H10" s="45">
        <f>C10/D7</f>
        <v>3</v>
      </c>
      <c r="I10" s="42" t="s">
        <v>13</v>
      </c>
      <c r="J10" s="47">
        <f t="shared" si="1"/>
        <v>0.1875</v>
      </c>
      <c r="K10" s="48" t="s">
        <v>14</v>
      </c>
      <c r="L10" s="7" t="s">
        <v>35</v>
      </c>
      <c r="M10" s="261">
        <f>'Cover Crop Mixes Calculator (B)'!G12</f>
        <v>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4" thickTop="1" thickBot="1" x14ac:dyDescent="0.5">
      <c r="A11" s="200"/>
      <c r="B11" s="7"/>
      <c r="C11" s="7"/>
      <c r="D11" s="7"/>
      <c r="E11" s="7"/>
      <c r="F11" s="7"/>
      <c r="G11" s="7"/>
      <c r="H11" s="7"/>
      <c r="I11" s="7"/>
      <c r="J11" s="7"/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4" thickTop="1" thickBot="1" x14ac:dyDescent="0.5">
      <c r="A12" s="200"/>
      <c r="B12" s="14" t="s">
        <v>9</v>
      </c>
      <c r="C12" s="16" t="s">
        <v>10</v>
      </c>
      <c r="D12" s="18">
        <f>E2</f>
        <v>5</v>
      </c>
      <c r="E12" s="16" t="s">
        <v>11</v>
      </c>
      <c r="F12" s="20"/>
      <c r="G12" s="18"/>
      <c r="H12" s="50" t="s">
        <v>10</v>
      </c>
      <c r="I12" s="21">
        <v>1</v>
      </c>
      <c r="J12" s="21" t="s">
        <v>12</v>
      </c>
      <c r="K12" s="5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63.75" customHeight="1" thickTop="1" x14ac:dyDescent="0.45">
      <c r="A13" s="200"/>
      <c r="B13" s="32" t="str">
        <f>'Input- Seeding Rates'!A6</f>
        <v>Cereal Winter Rye</v>
      </c>
      <c r="C13" s="33">
        <f>(E5/100)*'Input- Seeding Rates'!B6</f>
        <v>90</v>
      </c>
      <c r="D13" s="34" t="s">
        <v>13</v>
      </c>
      <c r="E13" s="53">
        <f t="shared" ref="E13:E14" si="2">C13/16</f>
        <v>5.625</v>
      </c>
      <c r="F13" s="54" t="s">
        <v>14</v>
      </c>
      <c r="G13" s="29"/>
      <c r="H13" s="55">
        <f>C13/D12</f>
        <v>18</v>
      </c>
      <c r="I13" s="26" t="s">
        <v>13</v>
      </c>
      <c r="J13" s="30">
        <f t="shared" ref="J13:J14" si="3">H13/16</f>
        <v>1.125</v>
      </c>
      <c r="K13" s="56" t="s">
        <v>14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63.75" customHeight="1" thickBot="1" x14ac:dyDescent="0.5">
      <c r="A14" s="200"/>
      <c r="B14" s="39" t="str">
        <f>'Input- Seeding Rates'!A7</f>
        <v>Hairy Vetch</v>
      </c>
      <c r="C14" s="41">
        <f>(E5/100)*'Input- Seeding Rates'!B7</f>
        <v>60</v>
      </c>
      <c r="D14" s="42" t="s">
        <v>13</v>
      </c>
      <c r="E14" s="57">
        <f t="shared" si="2"/>
        <v>3.75</v>
      </c>
      <c r="F14" s="45" t="s">
        <v>14</v>
      </c>
      <c r="G14" s="39"/>
      <c r="H14" s="45">
        <f>C14/D12</f>
        <v>12</v>
      </c>
      <c r="I14" s="42" t="s">
        <v>13</v>
      </c>
      <c r="J14" s="42">
        <f t="shared" si="3"/>
        <v>0.75</v>
      </c>
      <c r="K14" s="48" t="s">
        <v>14</v>
      </c>
      <c r="L14" s="7" t="s">
        <v>35</v>
      </c>
      <c r="M14" s="261">
        <f>'Cover Crop Mixes Calculator (B)'!G17</f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4" thickTop="1" thickBot="1" x14ac:dyDescent="0.5">
      <c r="A15" s="200"/>
      <c r="B15" s="7"/>
      <c r="C15" s="7"/>
      <c r="D15" s="7"/>
      <c r="E15" s="7"/>
      <c r="F15" s="7"/>
      <c r="G15" s="7"/>
      <c r="H15" s="7"/>
      <c r="I15" s="7"/>
      <c r="J15" s="7"/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4" thickTop="1" thickBot="1" x14ac:dyDescent="0.5">
      <c r="A16" s="200"/>
      <c r="B16" s="58" t="s">
        <v>9</v>
      </c>
      <c r="C16" s="18" t="s">
        <v>10</v>
      </c>
      <c r="D16" s="18">
        <f>E2</f>
        <v>5</v>
      </c>
      <c r="E16" s="16" t="s">
        <v>11</v>
      </c>
      <c r="F16" s="20"/>
      <c r="G16" s="18"/>
      <c r="H16" s="18" t="s">
        <v>10</v>
      </c>
      <c r="I16" s="18">
        <v>1</v>
      </c>
      <c r="J16" s="50" t="s">
        <v>12</v>
      </c>
      <c r="K16" s="5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63.75" customHeight="1" thickTop="1" x14ac:dyDescent="0.45">
      <c r="A17" s="200"/>
      <c r="B17" s="32" t="str">
        <f>'Input- Seeding Rates'!A9</f>
        <v>Oats</v>
      </c>
      <c r="C17" s="29">
        <f>(E5/100)*'Input- Seeding Rates'!B9</f>
        <v>60</v>
      </c>
      <c r="D17" s="29" t="s">
        <v>13</v>
      </c>
      <c r="E17" s="53">
        <f t="shared" ref="E17:E18" si="4">C17/16</f>
        <v>3.75</v>
      </c>
      <c r="F17" s="54" t="s">
        <v>14</v>
      </c>
      <c r="G17" s="29"/>
      <c r="H17" s="55">
        <f>C17/D16</f>
        <v>12</v>
      </c>
      <c r="I17" s="55" t="s">
        <v>13</v>
      </c>
      <c r="J17" s="59">
        <f t="shared" ref="J17:J18" si="5">H17/16</f>
        <v>0.75</v>
      </c>
      <c r="K17" s="56" t="s">
        <v>14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63.75" customHeight="1" thickBot="1" x14ac:dyDescent="0.5">
      <c r="A18" s="200"/>
      <c r="B18" s="39" t="str">
        <f>'Input- Seeding Rates'!A10</f>
        <v>Crimson Clover</v>
      </c>
      <c r="C18" s="45">
        <f>(E5/100)*'Input- Seeding Rates'!B10</f>
        <v>60</v>
      </c>
      <c r="D18" s="45" t="s">
        <v>13</v>
      </c>
      <c r="E18" s="57">
        <f t="shared" si="4"/>
        <v>3.75</v>
      </c>
      <c r="F18" s="60" t="s">
        <v>14</v>
      </c>
      <c r="G18" s="45"/>
      <c r="H18" s="45">
        <f>C18/D16</f>
        <v>12</v>
      </c>
      <c r="I18" s="45" t="s">
        <v>13</v>
      </c>
      <c r="J18" s="61">
        <f t="shared" si="5"/>
        <v>0.75</v>
      </c>
      <c r="K18" s="48" t="s">
        <v>14</v>
      </c>
      <c r="L18" s="7" t="s">
        <v>35</v>
      </c>
      <c r="M18" s="261">
        <f>'Cover Crop Mixes Calculator (B)'!G22</f>
        <v>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3.25" thickTop="1" x14ac:dyDescent="0.45">
      <c r="A19" s="3"/>
      <c r="B19" s="7"/>
      <c r="C19" s="7"/>
      <c r="D19" s="7"/>
      <c r="E19" s="62"/>
      <c r="F19" s="7"/>
      <c r="G19" s="7"/>
      <c r="H19" s="7"/>
      <c r="I19" s="7"/>
      <c r="J19" s="7"/>
      <c r="K19" s="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2.5" x14ac:dyDescent="0.45">
      <c r="A20" s="3"/>
      <c r="B20" s="7"/>
      <c r="C20" s="7"/>
      <c r="D20" s="7"/>
      <c r="E20" s="62"/>
      <c r="F20" s="7"/>
      <c r="G20" s="7"/>
      <c r="H20" s="7"/>
      <c r="I20" s="7"/>
      <c r="J20" s="7"/>
      <c r="K20" s="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3.25" thickBot="1" x14ac:dyDescent="0.5">
      <c r="A21" s="3"/>
      <c r="B21" s="7">
        <f>'Input- Seeding Rates'!A11</f>
        <v>0</v>
      </c>
      <c r="C21" s="7"/>
      <c r="D21" s="7"/>
      <c r="E21" s="62"/>
      <c r="F21" s="7"/>
      <c r="G21" s="7"/>
      <c r="H21" s="7"/>
      <c r="I21" s="7"/>
      <c r="J21" s="7"/>
      <c r="K21" s="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4" thickTop="1" thickBot="1" x14ac:dyDescent="0.5">
      <c r="A22" s="212" t="s">
        <v>15</v>
      </c>
      <c r="B22" s="63" t="s">
        <v>9</v>
      </c>
      <c r="C22" s="21" t="s">
        <v>10</v>
      </c>
      <c r="D22" s="50">
        <f>E2</f>
        <v>5</v>
      </c>
      <c r="E22" s="21" t="s">
        <v>11</v>
      </c>
      <c r="F22" s="64"/>
      <c r="G22" s="50"/>
      <c r="H22" s="50" t="s">
        <v>10</v>
      </c>
      <c r="I22" s="21">
        <v>1</v>
      </c>
      <c r="J22" s="21" t="s">
        <v>12</v>
      </c>
      <c r="K22" s="5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63.75" customHeight="1" thickTop="1" x14ac:dyDescent="0.45">
      <c r="A23" s="200"/>
      <c r="B23" s="65" t="str">
        <f>'Input- Seeding Rates'!A12</f>
        <v>Sorghum Sudangrass</v>
      </c>
      <c r="C23" s="66">
        <f>((E5/100)*'Input- Seeding Rates'!B12)</f>
        <v>11.019283746556473</v>
      </c>
      <c r="D23" s="67" t="s">
        <v>13</v>
      </c>
      <c r="E23" s="68">
        <f t="shared" ref="E23:E24" si="6">C23/16</f>
        <v>0.68870523415977958</v>
      </c>
      <c r="F23" s="67" t="s">
        <v>14</v>
      </c>
      <c r="G23" s="69"/>
      <c r="H23" s="70">
        <f>C23/D22</f>
        <v>2.2038567493112948</v>
      </c>
      <c r="I23" s="67" t="s">
        <v>13</v>
      </c>
      <c r="J23" s="71">
        <f t="shared" ref="J23:J24" si="7">H23/16</f>
        <v>0.13774104683195593</v>
      </c>
      <c r="K23" s="72" t="s">
        <v>14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63.75" customHeight="1" thickBot="1" x14ac:dyDescent="0.5">
      <c r="A24" s="200"/>
      <c r="B24" s="73" t="str">
        <f>'Input- Seeding Rates'!A13</f>
        <v>Cowpeas</v>
      </c>
      <c r="C24" s="74">
        <f>((E5/100)*'Input- Seeding Rates'!B13)</f>
        <v>55.096418732782368</v>
      </c>
      <c r="D24" s="75" t="s">
        <v>13</v>
      </c>
      <c r="E24" s="76">
        <f t="shared" si="6"/>
        <v>3.443526170798898</v>
      </c>
      <c r="F24" s="75" t="s">
        <v>14</v>
      </c>
      <c r="G24" s="77"/>
      <c r="H24" s="78">
        <f>C24/D22</f>
        <v>11.019283746556473</v>
      </c>
      <c r="I24" s="75" t="s">
        <v>13</v>
      </c>
      <c r="J24" s="79">
        <f t="shared" si="7"/>
        <v>0.68870523415977958</v>
      </c>
      <c r="K24" s="80" t="s">
        <v>14</v>
      </c>
      <c r="L24" s="7" t="s">
        <v>35</v>
      </c>
      <c r="M24" s="261">
        <f>'Cover Crop Mixes Calculator (B)'!G28</f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4" thickTop="1" thickBot="1" x14ac:dyDescent="0.5">
      <c r="A25" s="200"/>
      <c r="B25" s="7"/>
      <c r="C25" s="7"/>
      <c r="D25" s="7"/>
      <c r="E25" s="7"/>
      <c r="F25" s="7"/>
      <c r="G25" s="7"/>
      <c r="H25" s="7"/>
      <c r="I25" s="7"/>
      <c r="J25" s="7"/>
      <c r="K25" s="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4" thickTop="1" thickBot="1" x14ac:dyDescent="0.5">
      <c r="A26" s="200"/>
      <c r="B26" s="14" t="s">
        <v>9</v>
      </c>
      <c r="C26" s="21" t="s">
        <v>10</v>
      </c>
      <c r="D26" s="18">
        <f>E2</f>
        <v>5</v>
      </c>
      <c r="E26" s="16" t="s">
        <v>11</v>
      </c>
      <c r="F26" s="20"/>
      <c r="G26" s="50"/>
      <c r="H26" s="50" t="s">
        <v>10</v>
      </c>
      <c r="I26" s="21">
        <v>1</v>
      </c>
      <c r="J26" s="21" t="s">
        <v>12</v>
      </c>
      <c r="K26" s="5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63.75" customHeight="1" thickTop="1" x14ac:dyDescent="0.45">
      <c r="A27" s="200"/>
      <c r="B27" s="81" t="str">
        <f>'Input- Seeding Rates'!A15</f>
        <v>Japanese Millet</v>
      </c>
      <c r="C27" s="66">
        <f>((E5/100)*'Input- Seeding Rates'!B15)</f>
        <v>13.223140495867767</v>
      </c>
      <c r="D27" s="67" t="s">
        <v>13</v>
      </c>
      <c r="E27" s="68">
        <f t="shared" ref="E27:E28" si="8">C27/16</f>
        <v>0.82644628099173545</v>
      </c>
      <c r="F27" s="67" t="s">
        <v>14</v>
      </c>
      <c r="G27" s="69"/>
      <c r="H27" s="70">
        <f>C27/D26</f>
        <v>2.6446280991735533</v>
      </c>
      <c r="I27" s="67" t="s">
        <v>13</v>
      </c>
      <c r="J27" s="71">
        <f t="shared" ref="J27:J28" si="9">H27/16</f>
        <v>0.16528925619834708</v>
      </c>
      <c r="K27" s="72" t="s">
        <v>14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63.75" customHeight="1" thickBot="1" x14ac:dyDescent="0.5">
      <c r="A28" s="200"/>
      <c r="B28" s="73" t="str">
        <f>'Input- Seeding Rates'!A16</f>
        <v>Soybeans</v>
      </c>
      <c r="C28" s="74">
        <f>((E5/100)*'Input- Seeding Rates'!B16)</f>
        <v>59.504132231404959</v>
      </c>
      <c r="D28" s="75" t="s">
        <v>13</v>
      </c>
      <c r="E28" s="76">
        <f t="shared" si="8"/>
        <v>3.71900826446281</v>
      </c>
      <c r="F28" s="75" t="s">
        <v>14</v>
      </c>
      <c r="G28" s="77"/>
      <c r="H28" s="78">
        <f>C28/D26</f>
        <v>11.900826446280991</v>
      </c>
      <c r="I28" s="75" t="s">
        <v>13</v>
      </c>
      <c r="J28" s="79">
        <f t="shared" si="9"/>
        <v>0.74380165289256195</v>
      </c>
      <c r="K28" s="80" t="s">
        <v>14</v>
      </c>
      <c r="L28" s="7" t="s">
        <v>35</v>
      </c>
      <c r="M28" s="261">
        <f>'Cover Crop Mixes Calculator (B)'!G33</f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7.25" thickTop="1" x14ac:dyDescent="0.35">
      <c r="A29" s="200"/>
      <c r="B29" s="3"/>
      <c r="C29" s="3"/>
      <c r="D29" s="3"/>
      <c r="E29" s="3"/>
      <c r="F29" s="3"/>
      <c r="G29" s="3"/>
      <c r="H29" s="3"/>
      <c r="I29" s="3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6.5" x14ac:dyDescent="0.35">
      <c r="A30" s="200"/>
      <c r="B30" s="3"/>
      <c r="C30" s="3"/>
      <c r="D30" s="3"/>
      <c r="E30" s="2"/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6.5" x14ac:dyDescent="0.35">
      <c r="A31" s="200"/>
      <c r="B31" s="3"/>
      <c r="C31" s="3"/>
      <c r="D31" s="3"/>
      <c r="E31" s="82"/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35.25" customHeight="1" x14ac:dyDescent="0.35">
      <c r="A32" s="200"/>
      <c r="B32" s="3"/>
      <c r="C32" s="3"/>
      <c r="D32" s="3"/>
      <c r="E32" s="82"/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</sheetData>
  <mergeCells count="7">
    <mergeCell ref="B1:F1"/>
    <mergeCell ref="A22:A32"/>
    <mergeCell ref="A7:A18"/>
    <mergeCell ref="B2:D2"/>
    <mergeCell ref="B3:D3"/>
    <mergeCell ref="B4:D4"/>
    <mergeCell ref="B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38"/>
  <sheetViews>
    <sheetView workbookViewId="0">
      <selection activeCell="K29" sqref="K29"/>
    </sheetView>
  </sheetViews>
  <sheetFormatPr defaultColWidth="14.42578125" defaultRowHeight="15.75" customHeight="1" x14ac:dyDescent="0.2"/>
  <cols>
    <col min="1" max="1" width="19.85546875" customWidth="1"/>
    <col min="2" max="2" width="8.28515625" customWidth="1"/>
    <col min="3" max="3" width="7.85546875" customWidth="1"/>
    <col min="4" max="4" width="6.85546875" customWidth="1"/>
    <col min="5" max="5" width="4.42578125" customWidth="1"/>
    <col min="6" max="6" width="6.140625" customWidth="1"/>
    <col min="7" max="7" width="5.5703125" customWidth="1"/>
    <col min="8" max="8" width="7.140625" customWidth="1"/>
    <col min="9" max="10" width="6.28515625" customWidth="1"/>
    <col min="12" max="12" width="21.85546875" bestFit="1" customWidth="1"/>
    <col min="13" max="13" width="7.85546875" style="104" customWidth="1"/>
    <col min="14" max="14" width="4.28515625" customWidth="1"/>
    <col min="15" max="15" width="4.85546875" customWidth="1"/>
    <col min="16" max="16" width="13" customWidth="1"/>
    <col min="17" max="17" width="7.140625" style="109" customWidth="1"/>
    <col min="18" max="18" width="3.5703125" customWidth="1"/>
    <col min="19" max="19" width="6.7109375" customWidth="1"/>
    <col min="20" max="20" width="5.85546875" customWidth="1"/>
    <col min="21" max="21" width="5.42578125" customWidth="1"/>
    <col min="22" max="22" width="3.140625" customWidth="1"/>
    <col min="23" max="23" width="8.5703125" customWidth="1"/>
    <col min="24" max="24" width="5.5703125" customWidth="1"/>
  </cols>
  <sheetData>
    <row r="1" spans="1:24" ht="15.75" customHeight="1" thickBot="1" x14ac:dyDescent="0.25">
      <c r="A1" s="128" t="s">
        <v>16</v>
      </c>
      <c r="B1" s="215" t="s">
        <v>17</v>
      </c>
      <c r="C1" s="216"/>
      <c r="D1" s="216"/>
      <c r="E1" s="216"/>
      <c r="F1" s="216"/>
      <c r="G1" s="129"/>
      <c r="H1" s="129"/>
      <c r="I1" s="130"/>
      <c r="K1" s="217" t="s">
        <v>30</v>
      </c>
      <c r="L1" s="218"/>
      <c r="M1" s="218"/>
      <c r="N1" s="218"/>
      <c r="O1" s="218"/>
      <c r="P1" s="218"/>
      <c r="Q1" s="218"/>
      <c r="R1" s="218"/>
      <c r="S1" s="219"/>
      <c r="T1" s="155"/>
      <c r="U1" s="155"/>
      <c r="V1" s="155"/>
      <c r="W1" s="100"/>
      <c r="X1" s="100"/>
    </row>
    <row r="2" spans="1:24" ht="15.75" customHeight="1" x14ac:dyDescent="0.2">
      <c r="A2" s="85" t="s">
        <v>18</v>
      </c>
      <c r="B2" s="178">
        <v>2.5</v>
      </c>
      <c r="C2" s="101" t="s">
        <v>13</v>
      </c>
      <c r="D2" s="178">
        <v>100</v>
      </c>
      <c r="E2" s="101" t="s">
        <v>7</v>
      </c>
      <c r="F2" s="100"/>
      <c r="G2" s="100"/>
      <c r="H2" s="100"/>
      <c r="I2" s="84"/>
      <c r="J2" s="100"/>
      <c r="K2" s="220"/>
      <c r="L2" s="221"/>
      <c r="M2" s="221"/>
      <c r="N2" s="221"/>
      <c r="O2" s="221"/>
      <c r="P2" s="221"/>
      <c r="Q2" s="221"/>
      <c r="R2" s="221"/>
      <c r="S2" s="222"/>
      <c r="T2" s="99"/>
      <c r="U2" s="100"/>
      <c r="V2" s="98"/>
      <c r="W2" s="98"/>
      <c r="X2" s="100"/>
    </row>
    <row r="3" spans="1:24" ht="15.75" customHeight="1" x14ac:dyDescent="0.2">
      <c r="A3" s="85" t="s">
        <v>19</v>
      </c>
      <c r="B3" s="179">
        <v>1.5</v>
      </c>
      <c r="C3" s="86" t="s">
        <v>13</v>
      </c>
      <c r="D3" s="179">
        <v>100</v>
      </c>
      <c r="E3" s="86" t="s">
        <v>7</v>
      </c>
      <c r="I3" s="84"/>
      <c r="J3" s="100"/>
      <c r="K3" s="223" t="s">
        <v>31</v>
      </c>
      <c r="L3" s="224"/>
      <c r="M3" s="224"/>
      <c r="N3" s="224"/>
      <c r="O3" s="224"/>
      <c r="P3" s="224"/>
      <c r="Q3" s="224"/>
      <c r="R3" s="224"/>
      <c r="S3" s="225"/>
      <c r="T3" s="99"/>
      <c r="U3" s="100"/>
      <c r="V3" s="98"/>
      <c r="W3" s="98"/>
      <c r="X3" s="100"/>
    </row>
    <row r="4" spans="1:24" ht="15.75" customHeight="1" x14ac:dyDescent="0.2">
      <c r="A4" s="85" t="s">
        <v>21</v>
      </c>
      <c r="B4" s="179">
        <v>0.5</v>
      </c>
      <c r="C4" s="86" t="s">
        <v>13</v>
      </c>
      <c r="D4" s="179">
        <v>100</v>
      </c>
      <c r="E4" s="86" t="s">
        <v>7</v>
      </c>
      <c r="I4" s="84"/>
      <c r="J4" s="100"/>
      <c r="K4" s="223"/>
      <c r="L4" s="224"/>
      <c r="M4" s="224"/>
      <c r="N4" s="224"/>
      <c r="O4" s="224"/>
      <c r="P4" s="224"/>
      <c r="Q4" s="224"/>
      <c r="R4" s="224"/>
      <c r="S4" s="225"/>
      <c r="T4" s="100"/>
      <c r="U4" s="106"/>
      <c r="V4" s="98"/>
      <c r="W4" s="98"/>
      <c r="X4" s="100"/>
    </row>
    <row r="5" spans="1:24" ht="15.75" customHeight="1" x14ac:dyDescent="0.2">
      <c r="A5" s="85"/>
      <c r="B5" s="180"/>
      <c r="D5" s="180"/>
      <c r="I5" s="84"/>
      <c r="J5" s="100"/>
      <c r="K5" s="223"/>
      <c r="L5" s="224"/>
      <c r="M5" s="224"/>
      <c r="N5" s="224"/>
      <c r="O5" s="224"/>
      <c r="P5" s="224"/>
      <c r="Q5" s="224"/>
      <c r="R5" s="224"/>
      <c r="S5" s="225"/>
      <c r="T5" s="100"/>
      <c r="U5" s="106"/>
      <c r="V5" s="98"/>
      <c r="W5" s="98"/>
      <c r="X5" s="100"/>
    </row>
    <row r="6" spans="1:24" ht="15.75" customHeight="1" x14ac:dyDescent="0.2">
      <c r="A6" s="87" t="s">
        <v>18</v>
      </c>
      <c r="B6" s="181">
        <v>3</v>
      </c>
      <c r="C6" s="86" t="s">
        <v>13</v>
      </c>
      <c r="D6" s="179">
        <v>100</v>
      </c>
      <c r="E6" s="86" t="s">
        <v>7</v>
      </c>
      <c r="I6" s="84"/>
      <c r="J6" s="100"/>
      <c r="K6" s="187"/>
      <c r="L6" s="188"/>
      <c r="M6" s="188"/>
      <c r="N6" s="188"/>
      <c r="O6" s="188"/>
      <c r="P6" s="188"/>
      <c r="Q6" s="188"/>
      <c r="R6" s="188"/>
      <c r="S6" s="189"/>
      <c r="T6" s="100"/>
      <c r="U6" s="98"/>
      <c r="V6" s="98"/>
      <c r="W6" s="98"/>
      <c r="X6" s="100"/>
    </row>
    <row r="7" spans="1:24" ht="15.75" customHeight="1" x14ac:dyDescent="0.2">
      <c r="A7" s="87" t="s">
        <v>19</v>
      </c>
      <c r="B7" s="181">
        <v>2</v>
      </c>
      <c r="C7" s="86" t="s">
        <v>13</v>
      </c>
      <c r="D7" s="179">
        <v>100</v>
      </c>
      <c r="E7" s="86" t="s">
        <v>7</v>
      </c>
      <c r="I7" s="84"/>
      <c r="J7" s="100"/>
      <c r="K7" s="226" t="s">
        <v>32</v>
      </c>
      <c r="L7" s="224"/>
      <c r="M7" s="224"/>
      <c r="N7" s="224"/>
      <c r="O7" s="224"/>
      <c r="P7" s="224"/>
      <c r="Q7" s="224"/>
      <c r="R7" s="224"/>
      <c r="S7" s="225"/>
      <c r="T7" s="99"/>
      <c r="U7" s="98"/>
      <c r="V7" s="98"/>
      <c r="W7" s="98"/>
      <c r="X7" s="100"/>
    </row>
    <row r="8" spans="1:24" ht="15.75" customHeight="1" x14ac:dyDescent="0.2">
      <c r="A8" s="89"/>
      <c r="B8" s="182"/>
      <c r="C8" s="86"/>
      <c r="D8" s="179"/>
      <c r="E8" s="86"/>
      <c r="I8" s="84"/>
      <c r="J8" s="100"/>
      <c r="K8" s="223"/>
      <c r="L8" s="224"/>
      <c r="M8" s="224"/>
      <c r="N8" s="224"/>
      <c r="O8" s="224"/>
      <c r="P8" s="224"/>
      <c r="Q8" s="224"/>
      <c r="R8" s="224"/>
      <c r="S8" s="225"/>
      <c r="T8" s="99"/>
      <c r="U8" s="99"/>
      <c r="V8" s="98"/>
      <c r="W8" s="98"/>
      <c r="X8" s="100"/>
    </row>
    <row r="9" spans="1:24" ht="15.75" customHeight="1" x14ac:dyDescent="0.2">
      <c r="A9" s="87" t="s">
        <v>20</v>
      </c>
      <c r="B9" s="181">
        <v>2</v>
      </c>
      <c r="C9" s="86" t="s">
        <v>13</v>
      </c>
      <c r="D9" s="179">
        <v>100</v>
      </c>
      <c r="E9" s="86" t="s">
        <v>7</v>
      </c>
      <c r="I9" s="84"/>
      <c r="J9" s="100"/>
      <c r="K9" s="223"/>
      <c r="L9" s="224"/>
      <c r="M9" s="224"/>
      <c r="N9" s="224"/>
      <c r="O9" s="224"/>
      <c r="P9" s="224"/>
      <c r="Q9" s="224"/>
      <c r="R9" s="224"/>
      <c r="S9" s="225"/>
      <c r="T9" s="100"/>
      <c r="U9" s="106"/>
      <c r="V9" s="98"/>
      <c r="W9" s="98"/>
      <c r="X9" s="100"/>
    </row>
    <row r="10" spans="1:24" ht="13.5" thickBot="1" x14ac:dyDescent="0.25">
      <c r="A10" s="87" t="s">
        <v>21</v>
      </c>
      <c r="B10" s="181">
        <v>2</v>
      </c>
      <c r="C10" s="86" t="s">
        <v>13</v>
      </c>
      <c r="D10" s="179">
        <v>100</v>
      </c>
      <c r="E10" s="86" t="s">
        <v>7</v>
      </c>
      <c r="I10" s="84"/>
      <c r="J10" s="100"/>
      <c r="K10" s="190"/>
      <c r="L10" s="191"/>
      <c r="M10" s="191"/>
      <c r="N10" s="191"/>
      <c r="O10" s="191"/>
      <c r="P10" s="191"/>
      <c r="Q10" s="191"/>
      <c r="R10" s="191"/>
      <c r="S10" s="192"/>
      <c r="T10" s="100"/>
      <c r="U10" s="106"/>
      <c r="V10" s="98"/>
      <c r="W10" s="98"/>
      <c r="X10" s="100"/>
    </row>
    <row r="11" spans="1:24" x14ac:dyDescent="0.25">
      <c r="A11" s="88"/>
      <c r="B11" s="180"/>
      <c r="D11" s="180"/>
      <c r="G11" s="90"/>
      <c r="H11" s="91"/>
      <c r="I11" s="92"/>
      <c r="J11" s="125"/>
      <c r="K11" s="105"/>
      <c r="L11" s="120"/>
      <c r="M11" s="111"/>
      <c r="N11" s="98"/>
      <c r="O11" s="102"/>
      <c r="P11" s="101"/>
      <c r="Q11" s="114"/>
      <c r="R11" s="101"/>
      <c r="S11" s="98"/>
      <c r="T11" s="100"/>
      <c r="U11" s="105"/>
      <c r="V11" s="98"/>
      <c r="W11" s="98"/>
      <c r="X11" s="100"/>
    </row>
    <row r="12" spans="1:24" ht="12.75" x14ac:dyDescent="0.2">
      <c r="A12" s="87" t="s">
        <v>22</v>
      </c>
      <c r="B12" s="183">
        <f>((F12*16)/H12*100)</f>
        <v>0.3673094582185491</v>
      </c>
      <c r="C12" s="83" t="s">
        <v>13</v>
      </c>
      <c r="D12" s="179">
        <v>100</v>
      </c>
      <c r="E12" s="86" t="s">
        <v>7</v>
      </c>
      <c r="F12" s="181">
        <v>10</v>
      </c>
      <c r="G12" s="83" t="s">
        <v>23</v>
      </c>
      <c r="H12" s="181">
        <v>43560</v>
      </c>
      <c r="I12" s="93" t="s">
        <v>7</v>
      </c>
      <c r="J12" s="98"/>
      <c r="K12" s="105"/>
      <c r="L12" s="113"/>
      <c r="M12" s="118"/>
      <c r="N12" s="98"/>
      <c r="O12" s="108"/>
      <c r="P12" s="101"/>
      <c r="Q12" s="114"/>
      <c r="R12" s="101"/>
      <c r="S12" s="98"/>
      <c r="T12" s="100"/>
      <c r="U12" s="100"/>
      <c r="V12" s="98"/>
      <c r="W12" s="98"/>
      <c r="X12" s="100"/>
    </row>
    <row r="13" spans="1:24" ht="12.75" x14ac:dyDescent="0.2">
      <c r="A13" s="87" t="s">
        <v>24</v>
      </c>
      <c r="B13" s="183">
        <f t="shared" ref="B13" si="0">((F13*16)/H13*100)</f>
        <v>1.8365472910927456</v>
      </c>
      <c r="C13" s="83" t="s">
        <v>13</v>
      </c>
      <c r="D13" s="179">
        <v>100</v>
      </c>
      <c r="E13" s="86" t="s">
        <v>7</v>
      </c>
      <c r="F13" s="181">
        <v>50</v>
      </c>
      <c r="G13" s="83" t="s">
        <v>23</v>
      </c>
      <c r="H13" s="181">
        <v>43560</v>
      </c>
      <c r="I13" s="93" t="s">
        <v>7</v>
      </c>
      <c r="J13" s="98"/>
      <c r="K13" s="105"/>
      <c r="L13" s="107"/>
      <c r="M13" s="103"/>
      <c r="N13" s="98"/>
      <c r="O13" s="102"/>
      <c r="P13" s="101"/>
      <c r="Q13" s="114"/>
      <c r="R13" s="101"/>
      <c r="S13" s="98"/>
      <c r="T13" s="99"/>
      <c r="U13" s="99"/>
      <c r="V13" s="98"/>
      <c r="W13" s="98"/>
      <c r="X13" s="100"/>
    </row>
    <row r="14" spans="1:24" ht="12.75" x14ac:dyDescent="0.2">
      <c r="A14" s="88"/>
      <c r="B14" s="180"/>
      <c r="D14" s="180"/>
      <c r="F14" s="180"/>
      <c r="H14" s="180"/>
      <c r="I14" s="84"/>
      <c r="J14" s="100"/>
      <c r="K14" s="105"/>
      <c r="L14" s="110"/>
      <c r="M14" s="111"/>
      <c r="N14" s="98"/>
      <c r="O14" s="108"/>
      <c r="P14" s="101"/>
      <c r="Q14" s="112"/>
      <c r="R14" s="101"/>
      <c r="S14" s="98"/>
      <c r="T14" s="100"/>
      <c r="U14" s="100"/>
      <c r="V14" s="98"/>
      <c r="W14" s="98"/>
      <c r="X14" s="100"/>
    </row>
    <row r="15" spans="1:24" ht="15.75" customHeight="1" x14ac:dyDescent="0.2">
      <c r="A15" s="87" t="s">
        <v>25</v>
      </c>
      <c r="B15" s="183">
        <f t="shared" ref="B15:B16" si="1">((F15*16)/H15*100)</f>
        <v>0.44077134986225891</v>
      </c>
      <c r="C15" s="83" t="s">
        <v>13</v>
      </c>
      <c r="D15" s="179">
        <v>100</v>
      </c>
      <c r="E15" s="86" t="s">
        <v>7</v>
      </c>
      <c r="F15" s="181">
        <v>12</v>
      </c>
      <c r="G15" s="83" t="s">
        <v>23</v>
      </c>
      <c r="H15" s="181">
        <v>43560</v>
      </c>
      <c r="I15" s="93" t="s">
        <v>7</v>
      </c>
      <c r="J15" s="98"/>
      <c r="K15" s="105"/>
      <c r="L15" s="107"/>
      <c r="M15" s="103"/>
      <c r="N15" s="98"/>
      <c r="O15" s="102"/>
      <c r="P15" s="101"/>
      <c r="Q15" s="114"/>
      <c r="R15" s="101"/>
      <c r="S15" s="98"/>
      <c r="T15" s="99"/>
      <c r="U15" s="99"/>
      <c r="V15" s="98"/>
      <c r="W15" s="98"/>
      <c r="X15" s="100"/>
    </row>
    <row r="16" spans="1:24" ht="15.75" customHeight="1" thickBot="1" x14ac:dyDescent="0.25">
      <c r="A16" s="94" t="s">
        <v>26</v>
      </c>
      <c r="B16" s="184">
        <f t="shared" si="1"/>
        <v>1.9834710743801653</v>
      </c>
      <c r="C16" s="95" t="s">
        <v>13</v>
      </c>
      <c r="D16" s="185">
        <v>100</v>
      </c>
      <c r="E16" s="96" t="s">
        <v>7</v>
      </c>
      <c r="F16" s="186">
        <v>54</v>
      </c>
      <c r="G16" s="95" t="s">
        <v>23</v>
      </c>
      <c r="H16" s="186">
        <v>43560</v>
      </c>
      <c r="I16" s="97" t="s">
        <v>7</v>
      </c>
      <c r="J16" s="98"/>
      <c r="K16" s="105"/>
      <c r="L16" s="120"/>
      <c r="M16" s="111"/>
      <c r="N16" s="115"/>
      <c r="O16" s="102"/>
      <c r="P16" s="101"/>
      <c r="Q16" s="112"/>
      <c r="R16" s="101"/>
      <c r="S16" s="98"/>
      <c r="T16" s="100"/>
      <c r="U16" s="106"/>
      <c r="V16" s="98"/>
      <c r="W16" s="98"/>
      <c r="X16" s="100"/>
    </row>
    <row r="17" spans="1:24" ht="18" customHeight="1" thickTop="1" x14ac:dyDescent="0.2">
      <c r="K17" s="105"/>
      <c r="L17" s="120"/>
      <c r="M17" s="111"/>
      <c r="N17" s="101"/>
      <c r="O17" s="102"/>
      <c r="P17" s="101"/>
      <c r="Q17" s="114"/>
      <c r="R17" s="101"/>
      <c r="S17" s="98"/>
      <c r="T17" s="99"/>
      <c r="U17" s="99"/>
      <c r="V17" s="98"/>
      <c r="W17" s="98"/>
      <c r="X17" s="100"/>
    </row>
    <row r="18" spans="1:24" ht="15.75" customHeight="1" x14ac:dyDescent="0.2">
      <c r="K18" s="106"/>
      <c r="L18" s="113"/>
      <c r="M18" s="118"/>
      <c r="N18" s="98"/>
      <c r="O18" s="102"/>
      <c r="P18" s="101"/>
      <c r="Q18" s="114"/>
      <c r="R18" s="101"/>
      <c r="S18" s="98"/>
      <c r="T18" s="100"/>
      <c r="U18" s="106"/>
      <c r="V18" s="98"/>
      <c r="W18" s="98"/>
      <c r="X18" s="100"/>
    </row>
    <row r="19" spans="1:24" ht="15.75" customHeight="1" x14ac:dyDescent="0.2">
      <c r="K19" s="105"/>
      <c r="L19" s="120"/>
      <c r="M19" s="111"/>
      <c r="N19" s="115"/>
      <c r="O19" s="102"/>
      <c r="P19" s="101"/>
      <c r="Q19" s="112"/>
      <c r="R19" s="101"/>
      <c r="S19" s="98"/>
      <c r="T19" s="100"/>
      <c r="U19" s="106"/>
      <c r="V19" s="98"/>
      <c r="W19" s="98"/>
      <c r="X19" s="100"/>
    </row>
    <row r="20" spans="1:24" ht="15.75" customHeight="1" x14ac:dyDescent="0.2">
      <c r="K20" s="105"/>
      <c r="L20" s="120"/>
      <c r="M20" s="119"/>
      <c r="N20" s="101"/>
      <c r="O20" s="102"/>
      <c r="P20" s="101"/>
      <c r="Q20" s="114"/>
      <c r="R20" s="101"/>
      <c r="S20" s="98"/>
      <c r="T20" s="99"/>
      <c r="U20" s="99"/>
      <c r="V20" s="98"/>
      <c r="W20" s="98"/>
      <c r="X20" s="100"/>
    </row>
    <row r="21" spans="1:24" ht="15.75" customHeight="1" x14ac:dyDescent="0.2">
      <c r="K21" s="105"/>
      <c r="L21" s="113"/>
      <c r="M21" s="118"/>
      <c r="N21" s="98"/>
      <c r="O21" s="108"/>
      <c r="P21" s="101"/>
      <c r="Q21" s="114"/>
      <c r="R21" s="101"/>
      <c r="S21" s="98"/>
      <c r="T21" s="100"/>
      <c r="U21" s="100"/>
      <c r="V21" s="98"/>
      <c r="W21" s="98"/>
      <c r="X21" s="100"/>
    </row>
    <row r="22" spans="1:24" ht="15.75" customHeight="1" x14ac:dyDescent="0.2">
      <c r="K22" s="105"/>
      <c r="L22" s="113"/>
      <c r="M22" s="118"/>
      <c r="N22" s="98"/>
      <c r="O22" s="108"/>
      <c r="P22" s="101"/>
      <c r="Q22" s="114"/>
      <c r="R22" s="101"/>
      <c r="S22" s="98"/>
      <c r="T22" s="100"/>
      <c r="U22" s="100"/>
      <c r="V22" s="98"/>
      <c r="W22" s="98"/>
      <c r="X22" s="100"/>
    </row>
    <row r="23" spans="1:24" ht="12.75" x14ac:dyDescent="0.2">
      <c r="K23" s="105"/>
      <c r="L23" s="113"/>
      <c r="M23" s="118"/>
      <c r="N23" s="98"/>
      <c r="O23" s="102"/>
      <c r="P23" s="101"/>
      <c r="Q23" s="114"/>
      <c r="R23" s="101"/>
      <c r="S23" s="98"/>
      <c r="T23" s="100"/>
      <c r="U23" s="106"/>
      <c r="V23" s="98"/>
      <c r="W23" s="98"/>
      <c r="X23" s="100"/>
    </row>
    <row r="24" spans="1:24" ht="15.75" customHeight="1" x14ac:dyDescent="0.2">
      <c r="K24" s="105"/>
      <c r="L24" s="120"/>
      <c r="M24" s="116"/>
      <c r="N24" s="101"/>
      <c r="O24" s="102"/>
      <c r="P24" s="101"/>
      <c r="Q24" s="112"/>
      <c r="R24" s="101"/>
      <c r="S24" s="98"/>
      <c r="T24" s="100"/>
      <c r="U24" s="106"/>
      <c r="V24" s="98"/>
      <c r="W24" s="98"/>
      <c r="X24" s="100"/>
    </row>
    <row r="25" spans="1:24" ht="15.75" customHeight="1" x14ac:dyDescent="0.2">
      <c r="A25" s="132" t="s">
        <v>27</v>
      </c>
      <c r="K25" s="105"/>
      <c r="L25" s="98"/>
      <c r="M25" s="117"/>
      <c r="N25" s="101"/>
      <c r="O25" s="102"/>
      <c r="P25" s="101"/>
      <c r="Q25" s="112"/>
      <c r="R25" s="101"/>
      <c r="S25" s="98"/>
      <c r="T25" s="100"/>
      <c r="U25" s="106"/>
      <c r="V25" s="98"/>
      <c r="W25" s="98"/>
      <c r="X25" s="100"/>
    </row>
    <row r="26" spans="1:24" ht="15.75" customHeight="1" x14ac:dyDescent="0.2">
      <c r="A26" s="193" t="s">
        <v>18</v>
      </c>
      <c r="K26" s="106"/>
      <c r="L26" s="98"/>
      <c r="M26" s="111"/>
      <c r="N26" s="98"/>
      <c r="O26" s="102"/>
      <c r="P26" s="101"/>
      <c r="Q26" s="112"/>
      <c r="R26" s="101"/>
      <c r="S26" s="98"/>
      <c r="T26" s="100"/>
      <c r="U26" s="106"/>
      <c r="V26" s="98"/>
      <c r="W26" s="98"/>
      <c r="X26" s="100"/>
    </row>
    <row r="27" spans="1:24" ht="15.75" customHeight="1" x14ac:dyDescent="0.2">
      <c r="A27" s="194" t="s">
        <v>20</v>
      </c>
      <c r="K27" s="106"/>
      <c r="L27" s="98"/>
      <c r="M27" s="117"/>
      <c r="N27" s="101"/>
      <c r="O27" s="108"/>
      <c r="P27" s="101"/>
      <c r="Q27" s="112"/>
      <c r="R27" s="101"/>
      <c r="S27" s="98"/>
      <c r="T27" s="100"/>
      <c r="U27" s="106"/>
      <c r="V27" s="98"/>
      <c r="W27" s="98"/>
      <c r="X27" s="100"/>
    </row>
    <row r="28" spans="1:24" ht="15.75" customHeight="1" x14ac:dyDescent="0.2">
      <c r="A28" s="194" t="s">
        <v>22</v>
      </c>
      <c r="K28" s="106"/>
      <c r="L28" s="120"/>
      <c r="M28" s="121"/>
      <c r="N28" s="107"/>
      <c r="O28" s="108"/>
      <c r="P28" s="107"/>
      <c r="Q28" s="122"/>
      <c r="R28" s="107"/>
      <c r="S28" s="120"/>
      <c r="T28" s="123"/>
      <c r="U28" s="124"/>
      <c r="V28" s="98"/>
      <c r="W28" s="98"/>
      <c r="X28" s="100"/>
    </row>
    <row r="29" spans="1:24" ht="15.75" customHeight="1" x14ac:dyDescent="0.2">
      <c r="A29" s="194" t="s">
        <v>25</v>
      </c>
      <c r="K29" s="106"/>
      <c r="L29" s="98"/>
      <c r="M29" s="116"/>
      <c r="N29" s="101"/>
      <c r="O29" s="108"/>
      <c r="P29" s="101"/>
      <c r="Q29" s="112"/>
      <c r="R29" s="101"/>
      <c r="S29" s="98"/>
      <c r="T29" s="100"/>
      <c r="U29" s="106"/>
      <c r="V29" s="98"/>
      <c r="W29" s="98"/>
      <c r="X29" s="100"/>
    </row>
    <row r="30" spans="1:24" ht="15.75" customHeight="1" x14ac:dyDescent="0.2">
      <c r="A30" s="193" t="s">
        <v>19</v>
      </c>
      <c r="K30" s="99"/>
      <c r="L30" s="113"/>
      <c r="M30" s="114"/>
      <c r="N30" s="98"/>
      <c r="O30" s="102"/>
      <c r="P30" s="101"/>
      <c r="Q30" s="114"/>
      <c r="R30" s="101"/>
      <c r="S30" s="98"/>
      <c r="T30" s="100"/>
      <c r="U30" s="106"/>
      <c r="V30" s="98"/>
      <c r="W30" s="98"/>
      <c r="X30" s="100"/>
    </row>
    <row r="31" spans="1:24" ht="15.75" customHeight="1" x14ac:dyDescent="0.2">
      <c r="A31" s="193" t="s">
        <v>21</v>
      </c>
    </row>
    <row r="32" spans="1:24" ht="15.75" customHeight="1" x14ac:dyDescent="0.2">
      <c r="A32" s="194" t="s">
        <v>24</v>
      </c>
    </row>
    <row r="33" spans="1:1" ht="15.75" customHeight="1" x14ac:dyDescent="0.2">
      <c r="A33" s="194" t="s">
        <v>26</v>
      </c>
    </row>
    <row r="34" spans="1:1" ht="15.75" customHeight="1" x14ac:dyDescent="0.2">
      <c r="A34" s="87"/>
    </row>
    <row r="35" spans="1:1" ht="15.75" customHeight="1" x14ac:dyDescent="0.2">
      <c r="A35" s="88"/>
    </row>
    <row r="38" spans="1:1" ht="15.75" customHeight="1" x14ac:dyDescent="0.2">
      <c r="A38" s="88"/>
    </row>
  </sheetData>
  <sortState xmlns:xlrd2="http://schemas.microsoft.com/office/spreadsheetml/2017/richdata2" ref="K2:X29">
    <sortCondition ref="K2:K29"/>
    <sortCondition ref="L2:L29"/>
  </sortState>
  <mergeCells count="4">
    <mergeCell ref="B1:F1"/>
    <mergeCell ref="K1:S2"/>
    <mergeCell ref="K3:S5"/>
    <mergeCell ref="K7:S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Crop Mixes Calculator (B)</vt:lpstr>
      <vt:lpstr>Printable Results (B)</vt:lpstr>
      <vt:lpstr>Input- Seeding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Lauren</cp:lastModifiedBy>
  <cp:lastPrinted>2019-02-28T16:58:24Z</cp:lastPrinted>
  <dcterms:created xsi:type="dcterms:W3CDTF">2019-02-28T16:55:57Z</dcterms:created>
  <dcterms:modified xsi:type="dcterms:W3CDTF">2019-09-27T22:17:20Z</dcterms:modified>
</cp:coreProperties>
</file>